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14100" yWindow="0" windowWidth="26000" windowHeight="18580" activeTab="1"/>
  </bookViews>
  <sheets>
    <sheet name="VIAGENS-REUNIÕES TÉCNICAS" sheetId="4" r:id="rId1"/>
    <sheet name="PUBLICAÇÕES" sheetId="3" r:id="rId2"/>
    <sheet name="VIAGENS-TRABALHO DE CAMPO" sheetId="5" r:id="rId3"/>
    <sheet name="EQUIPAMENTOS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5" l="1"/>
  <c r="J9" i="5"/>
  <c r="H15" i="4"/>
  <c r="J15" i="4"/>
  <c r="J14" i="4"/>
  <c r="H14" i="4"/>
  <c r="J25" i="4"/>
  <c r="J26" i="4"/>
  <c r="G25" i="3"/>
  <c r="G23" i="3"/>
  <c r="G24" i="3"/>
  <c r="G22" i="3"/>
  <c r="H13" i="4"/>
  <c r="J13" i="4"/>
  <c r="J12" i="4"/>
  <c r="H12" i="4"/>
  <c r="G21" i="3"/>
  <c r="H9" i="4"/>
  <c r="I9" i="4"/>
  <c r="J9" i="4"/>
  <c r="H10" i="4"/>
  <c r="I10" i="4"/>
  <c r="J10" i="4"/>
  <c r="H11" i="4"/>
  <c r="J11" i="4"/>
  <c r="H24" i="4"/>
  <c r="J24" i="4"/>
  <c r="H23" i="4"/>
  <c r="J23" i="4"/>
  <c r="G20" i="3"/>
  <c r="J22" i="4"/>
  <c r="H21" i="4"/>
  <c r="I21" i="4"/>
  <c r="J21" i="4"/>
  <c r="I20" i="4"/>
  <c r="H20" i="4"/>
  <c r="J20" i="4"/>
  <c r="G19" i="3"/>
  <c r="J8" i="4"/>
  <c r="J7" i="4"/>
  <c r="J6" i="4"/>
  <c r="J8" i="5"/>
  <c r="J19" i="4"/>
  <c r="J18" i="4"/>
  <c r="G18" i="3"/>
  <c r="G10" i="6"/>
  <c r="G9" i="6"/>
  <c r="G8" i="6"/>
  <c r="J7" i="5"/>
  <c r="J6" i="5"/>
  <c r="G17" i="3"/>
  <c r="G16" i="3"/>
  <c r="G12" i="3"/>
  <c r="G10" i="3"/>
  <c r="G15" i="3"/>
  <c r="G14" i="3"/>
  <c r="J17" i="4"/>
  <c r="J16" i="4"/>
  <c r="G5" i="6"/>
  <c r="G8" i="3"/>
  <c r="G7" i="3"/>
  <c r="G6" i="3"/>
  <c r="G5" i="3"/>
  <c r="G4" i="3"/>
  <c r="J5" i="5"/>
  <c r="J5" i="4"/>
</calcChain>
</file>

<file path=xl/sharedStrings.xml><?xml version="1.0" encoding="utf-8"?>
<sst xmlns="http://schemas.openxmlformats.org/spreadsheetml/2006/main" count="387" uniqueCount="180">
  <si>
    <t>Divisão</t>
  </si>
  <si>
    <t>Período</t>
  </si>
  <si>
    <t>Revista</t>
  </si>
  <si>
    <t>Autores</t>
  </si>
  <si>
    <t>Titulo</t>
  </si>
  <si>
    <t>Valor</t>
  </si>
  <si>
    <t>Moeda</t>
  </si>
  <si>
    <t>TOTAL</t>
  </si>
  <si>
    <t>Nome</t>
  </si>
  <si>
    <t>Vínculo</t>
  </si>
  <si>
    <t>Objetivo da Viagem</t>
  </si>
  <si>
    <t>Destino</t>
  </si>
  <si>
    <t>Diárias</t>
  </si>
  <si>
    <t>Suprimentos de Fundos</t>
  </si>
  <si>
    <t>Subtotal Viagem</t>
  </si>
  <si>
    <t>PREVISÃO DE VIAGENS/TRABALHO DE CAMPO - 2017</t>
  </si>
  <si>
    <t>Passagens</t>
  </si>
  <si>
    <t>PREVISÃO DE VIAGENS/2017</t>
  </si>
  <si>
    <t>PREVISÃO DE PUBLICAÇÕES - 2017</t>
  </si>
  <si>
    <t>COMPRA DE EQUIPAMENTOS - 2017</t>
  </si>
  <si>
    <t>Descrição</t>
  </si>
  <si>
    <t>Quantidade</t>
  </si>
  <si>
    <t>Nacional/Internacional</t>
  </si>
  <si>
    <t>Servidor Responsável</t>
  </si>
  <si>
    <t>DPI</t>
  </si>
  <si>
    <t>Fabio Furlan</t>
  </si>
  <si>
    <t>Servidor</t>
  </si>
  <si>
    <t>Internacional</t>
  </si>
  <si>
    <t>Dar prosseguimento nas atividades cientificas que realizamos junto a SARMAP: discussao de uso de dados SAR para realizacao de processamentos de tomografia SAR e/ou PolinSAR de Tapajos/PA, bem como verificar os novos procedimentos para o processamento PSinSAR</t>
  </si>
  <si>
    <t>a ser definido</t>
  </si>
  <si>
    <t>Lugano, Suíça</t>
  </si>
  <si>
    <t>dólar para real:</t>
  </si>
  <si>
    <t>Trabalho de campo para validacao de pesquisas empregando dados do satelite Sentinel</t>
  </si>
  <si>
    <t>Tapajós/PA</t>
  </si>
  <si>
    <t>Fabio Furlan e colaboradores</t>
  </si>
  <si>
    <t>A ser definido</t>
  </si>
  <si>
    <t>International Journal of Remote sensing</t>
  </si>
  <si>
    <t>reais</t>
  </si>
  <si>
    <t>Jose Claudio Mura e colaboradores</t>
  </si>
  <si>
    <t>Journal of Applied Remote Sensing</t>
  </si>
  <si>
    <t>Evaluation of the Image Foresting Transform (IFT) algorithm
for Remote Sensing image segmentation</t>
  </si>
  <si>
    <t>IJIDF - International Journal of Image and Data Fusion</t>
  </si>
  <si>
    <t>Spatio-temporal segmentation of optical remote sensing images</t>
  </si>
  <si>
    <t>GRSL - IEEE Geoscience and Remote Sensing Letters</t>
  </si>
  <si>
    <t>Validation of high-resolution MAIAC aerosol product over South America</t>
  </si>
  <si>
    <t>Vitor Souza Martins, Lino Augusto Sander de Carvalho, Alexei Lyapustin, Claudio Clemente Faria Barbosa, Evlyn Márcia Leão de Moraes Novo</t>
  </si>
  <si>
    <t>Journal of Geophysical Research</t>
  </si>
  <si>
    <t>Assessment of atmospheric correction methods for Sentinel-2/MSI images applied to Amazon floodplain lakes</t>
  </si>
  <si>
    <t>Remote Sensing</t>
  </si>
  <si>
    <t>Francos Suícos</t>
  </si>
  <si>
    <t>Spatiotemporal of atmospheric constituents over Amazon basin and their implications on remote sensing images</t>
  </si>
  <si>
    <t>Vitor Souza Martins,Claudio Clemente Faria Barbosa, Lino Augusto Sander de Carvalho, Daniel Schaffer Ferreira Jorge, Felipe de Lucia Lobo, Evlyn Márcia Leão de Moraes Novo</t>
  </si>
  <si>
    <t>Vitor Souza Martins, Claudio C. F. Barbosa and et al.;</t>
  </si>
  <si>
    <t>Remote Sensing of Environmental</t>
  </si>
  <si>
    <t>dólares</t>
  </si>
  <si>
    <t>Inherent Optical Properties of an Amazon Floodplain Lake (Curuai Lake) and its relations to biogeochemical parameters</t>
  </si>
  <si>
    <t>Lino Augusto Sander de Carvalho, Claudio C. F. Barbosa and Evlyn Márcia L. de M. Novo</t>
  </si>
  <si>
    <t>Water Resources Research</t>
  </si>
  <si>
    <t>Empirical Algorithms for Amazon Floodplain Lakes (Curuai Lake)</t>
  </si>
  <si>
    <t>Effect of stratified water column on chlorophyll estimate by remote sensing algorithms in a highly eutrophic hydroelectric reservoir</t>
  </si>
  <si>
    <t>Claudio C. F. Barbosa, ZhongPing Lee, Lino Augusto Sander de Carvalho,  Evlyn Márcia L. de M. Novo.</t>
  </si>
  <si>
    <t>A.R. Soares, T. S. Körting, L. M. G. Fonseca</t>
  </si>
  <si>
    <t>Wanderson Santos Costa, Leila Maria Garcia Fonseca, Thales
Sehn Korting and Hugo do Nascimento Bendini</t>
  </si>
  <si>
    <t>Calibração de espectrôfotometro Shimadzu  a ser realizado pelo representante da Shimadzu no Brasil</t>
  </si>
  <si>
    <t>Claudio Barbosa</t>
  </si>
  <si>
    <t>Desktop com processador I7 e 16 Gbytes de ram</t>
  </si>
  <si>
    <t>Desumidificador de ambiente para o LabIsa</t>
  </si>
  <si>
    <t>Calibração  de medidor de atenuação e absorção ACS.   Realizado pelo Fabricante WetLab no Estados Unidos</t>
  </si>
  <si>
    <t>Material de consumo de Laboratório: Filtros, produto de limpeza de frascos, etc.</t>
  </si>
  <si>
    <t>variável</t>
  </si>
  <si>
    <t>Lubia Vinhas</t>
  </si>
  <si>
    <t>Nacional</t>
  </si>
  <si>
    <t>Participar de reunião do GT-Tecnologia em BSB e/ou Rjaneiro</t>
  </si>
  <si>
    <t>Brasilia ou Rio de Janeiro</t>
  </si>
  <si>
    <t>1o. Semestre</t>
  </si>
  <si>
    <t>2o. Semestre</t>
  </si>
  <si>
    <t>Luciano Vieira Dutra, Maria Antônia Falcão de Oliveira, Mariane Souza Reis, Miquéias Freitas Calvi, Dengsheng Lu</t>
  </si>
  <si>
    <t>Cocoa agroforest systems classification with high resolution images</t>
  </si>
  <si>
    <t>MDPI Remote Sensing</t>
  </si>
  <si>
    <t>LV Dutra, T Sehn, R Negri e outros</t>
  </si>
  <si>
    <t xml:space="preserve"> Use of Expectation Maximization approach to supervisioed classification fo remote Sensing data in Tapajos river area</t>
  </si>
  <si>
    <t>International Journal of remote Sensing</t>
  </si>
  <si>
    <t xml:space="preserve"> A proposal for a reproducible LULC class hierarchical model: case study in the lower Tapajós area, ParáState</t>
  </si>
  <si>
    <t>Remote Sensing of Environment</t>
  </si>
  <si>
    <r>
      <t>Mariane Souza Reis</t>
    </r>
    <r>
      <rPr>
        <sz val="11"/>
        <color theme="1"/>
        <rFont val="Calibri"/>
        <family val="2"/>
        <scheme val="minor"/>
      </rPr>
      <t>, Maria Isabel Sobral Escada , Luciano Vieira Dutra , Nathan David Vogt , Sidnei João Siqueira Sant’Anna</t>
    </r>
  </si>
  <si>
    <t>Subpixel registration of MODIS imagery</t>
  </si>
  <si>
    <t>Computers &amp; Geoscience</t>
  </si>
  <si>
    <t>E castejon, T Sehn, L V Dutra,  Noeli Moreira e outros</t>
  </si>
  <si>
    <t>Luciano Dutra</t>
  </si>
  <si>
    <t>Trabalho de campo  Santarem 10 dias x 3 funcionario</t>
  </si>
  <si>
    <t>Santarem/PA</t>
  </si>
  <si>
    <t>Sim</t>
  </si>
  <si>
    <t>mais R$ 3000 de locação de viatura</t>
  </si>
  <si>
    <t>Trabalho de campo  Altamira 10 dias x 3 funcionario</t>
  </si>
  <si>
    <t>Calibração de seis perfiladores radiométricos  a ser realizado pelo Fabricante TriOS na Alemanha</t>
  </si>
  <si>
    <t>Calibração  de medidor de retro espalhamento a ser realizado pelo Fabricante Hobi-Lab no Estados Unidos</t>
  </si>
  <si>
    <t>Calibração  de medidor de atenuação ACS-10 cm.   Realizado pelo Fabricante WetLab no Estados Unidos</t>
  </si>
  <si>
    <t xml:space="preserve">USD -&gt; BRL </t>
  </si>
  <si>
    <t>Silvana Amaral; Ana Paula Dal´Asta; Antonio Miguel V. Monteiro</t>
  </si>
  <si>
    <t>REPRESENTING URBAN PHENOMENON IN THE CONTEMPORARY AMAZON: OBSERVATIONS ON THE SOUTHWEST OF PARÁ STATE - BRAZIL</t>
  </si>
  <si>
    <t>Aplied Geography</t>
  </si>
  <si>
    <t>Silvana Amaral</t>
  </si>
  <si>
    <t>Rio de Janeiro</t>
  </si>
  <si>
    <t>custo de pedágio e combustível</t>
  </si>
  <si>
    <t xml:space="preserve">Dar prosseguimento nas atividades de colaboração com IBGE quanto ao uso de imagens de luzes noturnas como suporte a dados populacionais </t>
  </si>
  <si>
    <t>Sudoeste do pará</t>
  </si>
  <si>
    <t>Trabalho de campo para continuidade dos estudos sobre urbanizacao e desmatamento na Amazonia</t>
  </si>
  <si>
    <t>Hilcea Ferreira</t>
  </si>
  <si>
    <t>The 6th Meeting of the CEOS Working Group on Capacity Building &amp; Data Democracy</t>
  </si>
  <si>
    <t>27 a 29 março</t>
  </si>
  <si>
    <t>Munique, Alemanha</t>
  </si>
  <si>
    <t>18 a 20 de outubro</t>
  </si>
  <si>
    <t>Rapid City, SD, EUA</t>
  </si>
  <si>
    <t>Plenária do GEO</t>
  </si>
  <si>
    <t>Plenária do CEOS</t>
  </si>
  <si>
    <t>23 a 27 de outubro</t>
  </si>
  <si>
    <t>Washington, D.C., EUA</t>
  </si>
  <si>
    <t>Leonardo Sant'Anna Bins</t>
  </si>
  <si>
    <t>Phase Offset Estimation</t>
  </si>
  <si>
    <t>IEEE TRANSACTIONS ON GEOSCIENCE AND REMOTE SENSING</t>
  </si>
  <si>
    <t>Luiz Maurano</t>
  </si>
  <si>
    <t>Brasilia</t>
  </si>
  <si>
    <t>Reuniões técnicas no MMA, Ibama etc</t>
  </si>
  <si>
    <t>Reuniões técnicas no CRA</t>
  </si>
  <si>
    <t>6 viagens de 2 dias em data a ser definido</t>
  </si>
  <si>
    <t>4 viagens de 3 dias em data a ser definido</t>
  </si>
  <si>
    <t>Belém</t>
  </si>
  <si>
    <t>Reunião técnica em Cuiabá</t>
  </si>
  <si>
    <t>Cuiabá</t>
  </si>
  <si>
    <t xml:space="preserve"> LULC footprints to identification of crop, intensified and not intensified cattle raising production systems in the Brazilian Amazon: A case study in Rondônia</t>
  </si>
  <si>
    <t>Cláudio Aparecido de Almeidaa, Moisés Mourão Jrb, Nadine Dessayc,  Luciana S. Solera, Anne Elisabeth Lacquesc, Adriano Venturierib, Frédérique Seyler</t>
  </si>
  <si>
    <t>Journal of Rural Studies</t>
  </si>
  <si>
    <t>Sergio Rosim</t>
  </si>
  <si>
    <t>Participação em reunião com o Dr. Sávio Carmona, UFAP, elaboração de projeto APP-AP</t>
  </si>
  <si>
    <t>Participação em reunioes técnicas no SFB e ANA</t>
  </si>
  <si>
    <t>19-23 Junho, 2017</t>
  </si>
  <si>
    <t>Macapá, Amapá</t>
  </si>
  <si>
    <t>R$ 1.500,00</t>
  </si>
  <si>
    <t>03-07 Julho, 2017</t>
  </si>
  <si>
    <t>Brasília, DF</t>
  </si>
  <si>
    <t>Reading, UK</t>
  </si>
  <si>
    <t>Ispra, Itália</t>
  </si>
  <si>
    <t>Leuven, Bélgica</t>
  </si>
  <si>
    <t>19/08 a 25/08/2017</t>
  </si>
  <si>
    <t>14 a 20/10/2017</t>
  </si>
  <si>
    <t>04-10/11/ 2017</t>
  </si>
  <si>
    <t>Reunião técnica no ECMWF, emprego do TerraHidro no ECMWF</t>
  </si>
  <si>
    <t>Reunião técnica no JRC, participação de projeto do JRC para extração de drenagem</t>
  </si>
  <si>
    <t>Participação em reunião na Universidade de Leuven com o Dr. Patrick Willems, sobre recursos hídricos</t>
  </si>
  <si>
    <t>Alexandre Copertino Jardim,
 João Ricardo de Freitas Oliveira, Sergio Rosim, Antônio Miguel Vieira Monteiro</t>
  </si>
  <si>
    <t>Comparison of drainage network
 extraction using different DEM resolutions</t>
  </si>
  <si>
    <t>Computers &amp; GeoSciences</t>
  </si>
  <si>
    <t>Sidnei Sant'Anna</t>
  </si>
  <si>
    <t xml:space="preserve"> Reunião Técnica e Desenvolvimento de Novas Pesquisas Com Pesquisadores do Center for Global Change and Earth Observations, Michigan State University. Desenvolvimento/discussão de teorias de análise de cenários, Aplicação de novos algoritmos de processamento
                             de imagens das regiões de Altamira e Tapajós e Iniciar a elaboração de artigo técnico-científico com autoria dos
                             pesquisadores do INPE e  Michigan State University, a ser submetido a uma revista especializada</t>
  </si>
  <si>
    <t>agosto/2017</t>
  </si>
  <si>
    <t xml:space="preserve"> East Lansing, Michigan, USA.</t>
  </si>
  <si>
    <t>Colaborador Eventual</t>
  </si>
  <si>
    <t>Sidnei Sant'Anna, Luciano Dutra</t>
  </si>
  <si>
    <t>IEEE Journal of Selected Topics in Applied Earth Observations and Remote Sensing</t>
  </si>
  <si>
    <t>Extração de Corpos de Água do Bioma Pantanal Utilizando Imagens RapidEye por Metodologia Automatizada Baseada no Componente Matiz da Transformação de Cores RGB para o Modelo HSV</t>
  </si>
  <si>
    <t>Laercio Namikawa , Emiliano Castejon</t>
  </si>
  <si>
    <t>Geografia - ATEGEO</t>
  </si>
  <si>
    <t>Laercio Namikawa</t>
  </si>
  <si>
    <t>Reunião do Comitê de Insumos de Sensoriamento Remoto - CISRE</t>
  </si>
  <si>
    <t>setembro/2017</t>
  </si>
  <si>
    <t>junho/2017</t>
  </si>
  <si>
    <t>Participar da reunião semestral da secretaria executiva e do conselho do Charter Disasters na Inglaterra</t>
  </si>
  <si>
    <t>abril/2017</t>
  </si>
  <si>
    <t>Londres, UK</t>
  </si>
  <si>
    <t>outubro/2017</t>
  </si>
  <si>
    <t>Participar da reunião semestral da secretaria executiva e do conselho do Charter Disasters na Alemanha</t>
  </si>
  <si>
    <t>Frankfurt, UK</t>
  </si>
  <si>
    <t>Isabel Escada</t>
  </si>
  <si>
    <t>out ou set/2017</t>
  </si>
  <si>
    <t>Trabalho de campo em Santarém:Levantamento de dados de uso e cobertura da terra para coleta de amostras
para classificação de imagens e validação da classificação na Região de Santarem</t>
  </si>
  <si>
    <t>Não</t>
  </si>
  <si>
    <t>Trabalho de campo em Mocajuba, PA. Levantamento de dados de uso e cobertura da terra para coleta de amostras
para classificação de imagens e validação da classificação na Região de Mocajuba, PA</t>
  </si>
  <si>
    <t>Adeline Maciel, Lubia Vinhas, Gilberto Camara</t>
  </si>
  <si>
    <t>Land Use Trajectories...</t>
  </si>
  <si>
    <t>Francos Suíços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</si>
</sst>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&quot;R$&quot;\ #,##0.00;[Red]&quot;R$&quot;\ #,##0.00"/>
    <numFmt numFmtId="166" formatCode="&quot;R$&quot;\ #,##0.00"/>
    <numFmt numFmtId="167" formatCode="_-[$R$-416]\ * #,##0.00_-;\-[$R$-416]\ * #,##0.00_-;_-[$R$-416]\ * &quot;-&quot;??_-;_-@_-"/>
    <numFmt numFmtId="168" formatCode="_-[$$-409]* #,##0.00_ ;_-[$$-409]* \-#,##0.00\ ;_-[$$-409]* &quot;-&quot;??_ ;_-@_ 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</font>
    <font>
      <sz val="11"/>
      <color theme="1"/>
      <name val="Calibri"/>
    </font>
    <font>
      <sz val="12"/>
      <color rgb="FF000000"/>
      <name val="Calibri"/>
      <family val="2"/>
      <scheme val="minor"/>
    </font>
    <font>
      <sz val="12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Alignment="1"/>
    <xf numFmtId="4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49" fontId="3" fillId="2" borderId="9" xfId="0" applyNumberFormat="1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wrapText="1"/>
    </xf>
    <xf numFmtId="165" fontId="3" fillId="2" borderId="9" xfId="0" applyNumberFormat="1" applyFont="1" applyFill="1" applyBorder="1" applyAlignment="1">
      <alignment horizontal="right" wrapText="1"/>
    </xf>
    <xf numFmtId="165" fontId="3" fillId="2" borderId="9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wrapText="1"/>
    </xf>
    <xf numFmtId="165" fontId="3" fillId="2" borderId="4" xfId="0" applyNumberFormat="1" applyFont="1" applyFill="1" applyBorder="1" applyAlignment="1">
      <alignment horizontal="right" wrapText="1"/>
    </xf>
    <xf numFmtId="165" fontId="3" fillId="2" borderId="4" xfId="0" applyNumberFormat="1" applyFont="1" applyFill="1" applyBorder="1" applyAlignment="1">
      <alignment wrapText="1"/>
    </xf>
    <xf numFmtId="165" fontId="3" fillId="2" borderId="7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/>
    <xf numFmtId="165" fontId="3" fillId="2" borderId="4" xfId="0" applyNumberFormat="1" applyFont="1" applyFill="1" applyBorder="1" applyAlignment="1">
      <alignment horizontal="center" wrapText="1"/>
    </xf>
    <xf numFmtId="165" fontId="0" fillId="2" borderId="4" xfId="0" applyNumberFormat="1" applyFill="1" applyBorder="1" applyAlignment="1">
      <alignment wrapText="1"/>
    </xf>
    <xf numFmtId="49" fontId="7" fillId="2" borderId="4" xfId="0" applyNumberFormat="1" applyFont="1" applyFill="1" applyBorder="1" applyAlignment="1">
      <alignment wrapText="1"/>
    </xf>
    <xf numFmtId="165" fontId="7" fillId="2" borderId="4" xfId="0" applyNumberFormat="1" applyFont="1" applyFill="1" applyBorder="1" applyAlignment="1">
      <alignment horizontal="center" wrapText="1"/>
    </xf>
    <xf numFmtId="165" fontId="7" fillId="2" borderId="4" xfId="0" applyNumberFormat="1" applyFont="1" applyFill="1" applyBorder="1" applyAlignment="1">
      <alignment wrapText="1"/>
    </xf>
    <xf numFmtId="166" fontId="3" fillId="2" borderId="4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165" fontId="5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0" fillId="2" borderId="4" xfId="0" applyFill="1" applyBorder="1" applyAlignment="1">
      <alignment horizontal="center" wrapText="1"/>
    </xf>
    <xf numFmtId="165" fontId="5" fillId="2" borderId="4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167" fontId="3" fillId="2" borderId="4" xfId="0" applyNumberFormat="1" applyFont="1" applyFill="1" applyBorder="1" applyAlignment="1">
      <alignment horizontal="right" wrapText="1"/>
    </xf>
    <xf numFmtId="0" fontId="11" fillId="8" borderId="8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 wrapText="1"/>
    </xf>
    <xf numFmtId="165" fontId="5" fillId="2" borderId="9" xfId="0" applyNumberFormat="1" applyFont="1" applyFill="1" applyBorder="1" applyAlignment="1">
      <alignment wrapText="1"/>
    </xf>
    <xf numFmtId="0" fontId="1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wrapText="1"/>
    </xf>
    <xf numFmtId="0" fontId="11" fillId="10" borderId="9" xfId="1" applyFont="1" applyFill="1" applyBorder="1" applyAlignment="1">
      <alignment horizontal="center"/>
    </xf>
    <xf numFmtId="0" fontId="11" fillId="10" borderId="9" xfId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vertical="center" wrapText="1"/>
    </xf>
    <xf numFmtId="44" fontId="15" fillId="2" borderId="4" xfId="1" applyNumberFormat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6" borderId="9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44" fontId="16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4" xfId="1" applyFont="1" applyFill="1" applyBorder="1" applyAlignment="1">
      <alignment horizontal="left" vertical="center" wrapText="1"/>
    </xf>
    <xf numFmtId="44" fontId="10" fillId="2" borderId="4" xfId="1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44" fontId="17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4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0" fillId="0" borderId="4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44" fontId="3" fillId="2" borderId="4" xfId="23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44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65" fontId="0" fillId="2" borderId="4" xfId="0" applyNumberForma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44" fontId="18" fillId="0" borderId="15" xfId="0" applyNumberFormat="1" applyFont="1" applyBorder="1" applyAlignment="1">
      <alignment vertical="center" wrapText="1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center"/>
    </xf>
    <xf numFmtId="0" fontId="12" fillId="5" borderId="3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0" fontId="12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3" xfId="1" applyFont="1" applyFill="1" applyBorder="1" applyAlignment="1">
      <alignment horizontal="center" vertical="center"/>
    </xf>
    <xf numFmtId="0" fontId="12" fillId="9" borderId="10" xfId="1" applyFont="1" applyFill="1" applyBorder="1" applyAlignment="1">
      <alignment horizontal="center" vertical="center"/>
    </xf>
    <xf numFmtId="0" fontId="12" fillId="9" borderId="11" xfId="1" applyFont="1" applyFill="1" applyBorder="1" applyAlignment="1">
      <alignment horizontal="center" vertical="center"/>
    </xf>
    <xf numFmtId="0" fontId="12" fillId="9" borderId="12" xfId="1" applyFont="1" applyFill="1" applyBorder="1" applyAlignment="1">
      <alignment horizontal="center" vertical="center"/>
    </xf>
  </cellXfs>
  <cellStyles count="40">
    <cellStyle name="Currency" xfId="23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8" builtinId="8" hidden="1"/>
    <cellStyle name="Moed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CCFF"/>
      <color rgb="FFFFFFCC"/>
      <color rgb="FFFFFF00"/>
      <color rgb="FFCCFF99"/>
      <color rgb="FFFFFF99"/>
      <color rgb="FF0000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24" workbookViewId="0">
      <selection activeCell="J5" sqref="J5:J26"/>
    </sheetView>
  </sheetViews>
  <sheetFormatPr baseColWidth="10" defaultColWidth="8.83203125" defaultRowHeight="14" x14ac:dyDescent="0"/>
  <cols>
    <col min="1" max="1" width="7.5" customWidth="1"/>
    <col min="2" max="2" width="11.6640625" customWidth="1"/>
    <col min="3" max="3" width="11.1640625" customWidth="1"/>
    <col min="4" max="4" width="20.33203125" bestFit="1" customWidth="1"/>
    <col min="5" max="5" width="48.6640625" customWidth="1"/>
    <col min="6" max="6" width="14.1640625" bestFit="1" customWidth="1"/>
    <col min="7" max="7" width="16.5" bestFit="1" customWidth="1"/>
    <col min="8" max="8" width="12" customWidth="1"/>
    <col min="9" max="9" width="12.33203125" customWidth="1"/>
    <col min="10" max="10" width="12.6640625" customWidth="1"/>
    <col min="12" max="12" width="12.6640625" bestFit="1" customWidth="1"/>
  </cols>
  <sheetData>
    <row r="1" spans="1:13">
      <c r="A1" s="85" t="s">
        <v>17</v>
      </c>
      <c r="B1" s="86"/>
      <c r="C1" s="86"/>
      <c r="D1" s="86"/>
      <c r="E1" s="86"/>
      <c r="F1" s="86"/>
      <c r="G1" s="86"/>
      <c r="H1" s="86"/>
      <c r="I1" s="86"/>
      <c r="J1" s="87"/>
    </row>
    <row r="2" spans="1:13">
      <c r="A2" s="88"/>
      <c r="B2" s="89"/>
      <c r="C2" s="89"/>
      <c r="D2" s="89"/>
      <c r="E2" s="89"/>
      <c r="F2" s="89"/>
      <c r="G2" s="89"/>
      <c r="H2" s="89"/>
      <c r="I2" s="89"/>
      <c r="J2" s="90"/>
    </row>
    <row r="3" spans="1:13" ht="15" thickBot="1">
      <c r="A3" s="91"/>
      <c r="B3" s="92"/>
      <c r="C3" s="92"/>
      <c r="D3" s="92"/>
      <c r="E3" s="92"/>
      <c r="F3" s="92"/>
      <c r="G3" s="92"/>
      <c r="H3" s="92"/>
      <c r="I3" s="92"/>
      <c r="J3" s="93"/>
    </row>
    <row r="4" spans="1:13" ht="60" customHeight="1" thickBot="1">
      <c r="A4" s="31" t="s">
        <v>0</v>
      </c>
      <c r="B4" s="31" t="s">
        <v>8</v>
      </c>
      <c r="C4" s="31" t="s">
        <v>9</v>
      </c>
      <c r="D4" s="32" t="s">
        <v>22</v>
      </c>
      <c r="E4" s="32" t="s">
        <v>10</v>
      </c>
      <c r="F4" s="31" t="s">
        <v>1</v>
      </c>
      <c r="G4" s="31" t="s">
        <v>11</v>
      </c>
      <c r="H4" s="31" t="s">
        <v>12</v>
      </c>
      <c r="I4" s="32" t="s">
        <v>16</v>
      </c>
      <c r="J4" s="32" t="s">
        <v>14</v>
      </c>
      <c r="L4" t="s">
        <v>31</v>
      </c>
      <c r="M4">
        <v>3.3</v>
      </c>
    </row>
    <row r="5" spans="1:13" ht="71" thickBot="1">
      <c r="A5" s="38" t="s">
        <v>24</v>
      </c>
      <c r="B5" s="39" t="s">
        <v>25</v>
      </c>
      <c r="C5" s="38" t="s">
        <v>26</v>
      </c>
      <c r="D5" s="39" t="s">
        <v>27</v>
      </c>
      <c r="E5" s="39" t="s">
        <v>28</v>
      </c>
      <c r="F5" s="39" t="s">
        <v>29</v>
      </c>
      <c r="G5" s="39" t="s">
        <v>30</v>
      </c>
      <c r="H5" s="41">
        <v>2200</v>
      </c>
      <c r="I5" s="40">
        <v>4000</v>
      </c>
      <c r="J5" s="40">
        <f>H5*M4+I5</f>
        <v>11260</v>
      </c>
    </row>
    <row r="6" spans="1:13" ht="29" thickBot="1">
      <c r="A6" s="38" t="s">
        <v>24</v>
      </c>
      <c r="B6" s="39" t="s">
        <v>107</v>
      </c>
      <c r="C6" s="38" t="s">
        <v>26</v>
      </c>
      <c r="D6" s="39" t="s">
        <v>27</v>
      </c>
      <c r="E6" s="39" t="s">
        <v>108</v>
      </c>
      <c r="F6" s="39" t="s">
        <v>109</v>
      </c>
      <c r="G6" s="68" t="s">
        <v>110</v>
      </c>
      <c r="H6" s="40">
        <v>7200</v>
      </c>
      <c r="I6" s="40">
        <v>4500</v>
      </c>
      <c r="J6" s="40">
        <f>H6+I6</f>
        <v>11700</v>
      </c>
    </row>
    <row r="7" spans="1:13" ht="15" thickBot="1">
      <c r="A7" s="38" t="s">
        <v>24</v>
      </c>
      <c r="B7" s="39" t="s">
        <v>107</v>
      </c>
      <c r="C7" s="38" t="s">
        <v>26</v>
      </c>
      <c r="D7" s="39" t="s">
        <v>27</v>
      </c>
      <c r="E7" s="39" t="s">
        <v>114</v>
      </c>
      <c r="F7" s="39" t="s">
        <v>111</v>
      </c>
      <c r="G7" s="39" t="s">
        <v>112</v>
      </c>
      <c r="H7" s="40">
        <v>7200</v>
      </c>
      <c r="I7" s="40">
        <v>9000</v>
      </c>
      <c r="J7" s="40">
        <f>H7+I7</f>
        <v>16200</v>
      </c>
    </row>
    <row r="8" spans="1:13" ht="29" thickBot="1">
      <c r="A8" s="38" t="s">
        <v>24</v>
      </c>
      <c r="B8" s="39" t="s">
        <v>107</v>
      </c>
      <c r="C8" s="38" t="s">
        <v>26</v>
      </c>
      <c r="D8" s="39" t="s">
        <v>27</v>
      </c>
      <c r="E8" s="39" t="s">
        <v>113</v>
      </c>
      <c r="F8" s="39" t="s">
        <v>115</v>
      </c>
      <c r="G8" s="68" t="s">
        <v>116</v>
      </c>
      <c r="H8" s="40">
        <v>8288</v>
      </c>
      <c r="I8" s="40">
        <v>6500</v>
      </c>
      <c r="J8" s="81">
        <f>H8+I8</f>
        <v>14788</v>
      </c>
    </row>
    <row r="9" spans="1:13" ht="29" thickBot="1">
      <c r="A9" s="38" t="s">
        <v>24</v>
      </c>
      <c r="B9" s="39" t="s">
        <v>132</v>
      </c>
      <c r="C9" s="38" t="s">
        <v>26</v>
      </c>
      <c r="D9" s="39" t="s">
        <v>27</v>
      </c>
      <c r="E9" s="71" t="s">
        <v>146</v>
      </c>
      <c r="F9" s="71" t="s">
        <v>143</v>
      </c>
      <c r="G9" s="71" t="s">
        <v>140</v>
      </c>
      <c r="H9" s="72">
        <f>7*250*4</f>
        <v>7000</v>
      </c>
      <c r="I9" s="73">
        <f>6000</f>
        <v>6000</v>
      </c>
      <c r="J9" s="40">
        <f t="shared" ref="J9:J11" si="0">H9+I9</f>
        <v>13000</v>
      </c>
    </row>
    <row r="10" spans="1:13" ht="29" thickBot="1">
      <c r="A10" s="38" t="s">
        <v>24</v>
      </c>
      <c r="B10" s="39" t="s">
        <v>132</v>
      </c>
      <c r="C10" s="38" t="s">
        <v>26</v>
      </c>
      <c r="D10" s="39" t="s">
        <v>27</v>
      </c>
      <c r="E10" s="71" t="s">
        <v>147</v>
      </c>
      <c r="F10" s="71" t="s">
        <v>144</v>
      </c>
      <c r="G10" s="71" t="s">
        <v>141</v>
      </c>
      <c r="H10" s="72">
        <f>7*250*4</f>
        <v>7000</v>
      </c>
      <c r="I10" s="73">
        <f>6000</f>
        <v>6000</v>
      </c>
      <c r="J10" s="40">
        <f t="shared" si="0"/>
        <v>13000</v>
      </c>
    </row>
    <row r="11" spans="1:13" ht="29" thickBot="1">
      <c r="A11" s="38" t="s">
        <v>24</v>
      </c>
      <c r="B11" s="39" t="s">
        <v>132</v>
      </c>
      <c r="C11" s="38" t="s">
        <v>26</v>
      </c>
      <c r="D11" s="39" t="s">
        <v>27</v>
      </c>
      <c r="E11" s="71" t="s">
        <v>148</v>
      </c>
      <c r="F11" s="71" t="s">
        <v>145</v>
      </c>
      <c r="G11" s="71" t="s">
        <v>142</v>
      </c>
      <c r="H11" s="72">
        <f>7*250*4</f>
        <v>7000</v>
      </c>
      <c r="I11" s="73">
        <v>6500</v>
      </c>
      <c r="J11" s="40">
        <f t="shared" si="0"/>
        <v>13500</v>
      </c>
    </row>
    <row r="12" spans="1:13" ht="127" thickBot="1">
      <c r="A12" s="38" t="s">
        <v>24</v>
      </c>
      <c r="B12" s="39" t="s">
        <v>152</v>
      </c>
      <c r="C12" s="38" t="s">
        <v>26</v>
      </c>
      <c r="D12" s="39" t="s">
        <v>27</v>
      </c>
      <c r="E12" s="74" t="s">
        <v>153</v>
      </c>
      <c r="F12" s="71" t="s">
        <v>154</v>
      </c>
      <c r="G12" s="71" t="s">
        <v>155</v>
      </c>
      <c r="H12" s="75">
        <f>15*400</f>
        <v>6000</v>
      </c>
      <c r="I12" s="73">
        <v>4500</v>
      </c>
      <c r="J12" s="40">
        <f>H12*3.12+I12</f>
        <v>23220</v>
      </c>
    </row>
    <row r="13" spans="1:13" ht="127" thickBot="1">
      <c r="A13" s="38" t="s">
        <v>24</v>
      </c>
      <c r="B13" s="39" t="s">
        <v>88</v>
      </c>
      <c r="C13" s="38" t="s">
        <v>156</v>
      </c>
      <c r="D13" s="39" t="s">
        <v>27</v>
      </c>
      <c r="E13" s="74" t="s">
        <v>153</v>
      </c>
      <c r="F13" s="71" t="s">
        <v>154</v>
      </c>
      <c r="G13" s="71" t="s">
        <v>155</v>
      </c>
      <c r="H13" s="75">
        <f>15*400</f>
        <v>6000</v>
      </c>
      <c r="I13" s="73">
        <v>4500</v>
      </c>
      <c r="J13" s="40">
        <f>H13*3.12+I13</f>
        <v>23220</v>
      </c>
    </row>
    <row r="14" spans="1:13" ht="29" thickBot="1">
      <c r="A14" s="38" t="s">
        <v>24</v>
      </c>
      <c r="B14" s="39" t="s">
        <v>162</v>
      </c>
      <c r="C14" s="38" t="s">
        <v>26</v>
      </c>
      <c r="D14" s="39" t="s">
        <v>27</v>
      </c>
      <c r="E14" s="74" t="s">
        <v>166</v>
      </c>
      <c r="F14" s="71" t="s">
        <v>167</v>
      </c>
      <c r="G14" s="71" t="s">
        <v>168</v>
      </c>
      <c r="H14" s="75">
        <f>5*400</f>
        <v>2000</v>
      </c>
      <c r="I14" s="73">
        <v>5000</v>
      </c>
      <c r="J14" s="40">
        <f>H14*3.12+I14</f>
        <v>11240</v>
      </c>
    </row>
    <row r="15" spans="1:13" ht="29" thickBot="1">
      <c r="A15" s="38" t="s">
        <v>24</v>
      </c>
      <c r="B15" s="39" t="s">
        <v>162</v>
      </c>
      <c r="C15" s="38" t="s">
        <v>26</v>
      </c>
      <c r="D15" s="39" t="s">
        <v>27</v>
      </c>
      <c r="E15" s="74" t="s">
        <v>170</v>
      </c>
      <c r="F15" s="71" t="s">
        <v>169</v>
      </c>
      <c r="G15" s="71" t="s">
        <v>171</v>
      </c>
      <c r="H15" s="75">
        <f>5*400</f>
        <v>2000</v>
      </c>
      <c r="I15" s="73">
        <v>5000</v>
      </c>
      <c r="J15" s="40">
        <f>H15*3.12+I15</f>
        <v>11240</v>
      </c>
    </row>
    <row r="16" spans="1:13" ht="29" thickBot="1">
      <c r="A16" s="38" t="s">
        <v>24</v>
      </c>
      <c r="B16" s="39" t="s">
        <v>70</v>
      </c>
      <c r="C16" s="38" t="s">
        <v>26</v>
      </c>
      <c r="D16" s="39" t="s">
        <v>71</v>
      </c>
      <c r="E16" s="39" t="s">
        <v>72</v>
      </c>
      <c r="F16" s="39" t="s">
        <v>74</v>
      </c>
      <c r="G16" s="39" t="s">
        <v>73</v>
      </c>
      <c r="H16" s="40">
        <v>300</v>
      </c>
      <c r="I16" s="40">
        <v>600</v>
      </c>
      <c r="J16" s="40">
        <f t="shared" ref="J16:J21" si="1">H16+I16</f>
        <v>900</v>
      </c>
    </row>
    <row r="17" spans="1:11" ht="29" thickBot="1">
      <c r="A17" s="38" t="s">
        <v>24</v>
      </c>
      <c r="B17" s="39" t="s">
        <v>70</v>
      </c>
      <c r="C17" s="38" t="s">
        <v>26</v>
      </c>
      <c r="D17" s="39" t="s">
        <v>71</v>
      </c>
      <c r="E17" s="39" t="s">
        <v>72</v>
      </c>
      <c r="F17" s="39" t="s">
        <v>75</v>
      </c>
      <c r="G17" s="39" t="s">
        <v>73</v>
      </c>
      <c r="H17" s="40">
        <v>300</v>
      </c>
      <c r="I17" s="40">
        <v>600</v>
      </c>
      <c r="J17" s="40">
        <f t="shared" si="1"/>
        <v>900</v>
      </c>
    </row>
    <row r="18" spans="1:11" ht="43" thickBot="1">
      <c r="A18" s="38" t="s">
        <v>24</v>
      </c>
      <c r="B18" s="39" t="s">
        <v>101</v>
      </c>
      <c r="C18" s="38" t="s">
        <v>26</v>
      </c>
      <c r="D18" s="39" t="s">
        <v>71</v>
      </c>
      <c r="E18" s="39" t="s">
        <v>104</v>
      </c>
      <c r="F18" s="39" t="s">
        <v>74</v>
      </c>
      <c r="G18" s="39" t="s">
        <v>102</v>
      </c>
      <c r="H18" s="40">
        <v>224.2</v>
      </c>
      <c r="I18" s="40">
        <v>720</v>
      </c>
      <c r="J18" s="40">
        <f t="shared" si="1"/>
        <v>944.2</v>
      </c>
      <c r="K18" t="s">
        <v>103</v>
      </c>
    </row>
    <row r="19" spans="1:11" ht="43" thickBot="1">
      <c r="A19" s="38" t="s">
        <v>24</v>
      </c>
      <c r="B19" s="39" t="s">
        <v>101</v>
      </c>
      <c r="C19" s="38" t="s">
        <v>26</v>
      </c>
      <c r="D19" s="39" t="s">
        <v>71</v>
      </c>
      <c r="E19" s="39" t="s">
        <v>104</v>
      </c>
      <c r="F19" s="39" t="s">
        <v>75</v>
      </c>
      <c r="G19" s="39" t="s">
        <v>102</v>
      </c>
      <c r="H19" s="40">
        <v>224.2</v>
      </c>
      <c r="I19" s="40">
        <v>720</v>
      </c>
      <c r="J19" s="40">
        <f t="shared" si="1"/>
        <v>944.2</v>
      </c>
      <c r="K19" t="s">
        <v>103</v>
      </c>
    </row>
    <row r="20" spans="1:11" ht="43" thickBot="1">
      <c r="A20" s="38" t="s">
        <v>24</v>
      </c>
      <c r="B20" s="39" t="s">
        <v>120</v>
      </c>
      <c r="C20" s="38" t="s">
        <v>26</v>
      </c>
      <c r="D20" s="39" t="s">
        <v>71</v>
      </c>
      <c r="E20" s="39" t="s">
        <v>122</v>
      </c>
      <c r="F20" s="39" t="s">
        <v>124</v>
      </c>
      <c r="G20" s="39" t="s">
        <v>121</v>
      </c>
      <c r="H20" s="40">
        <f>6*800</f>
        <v>4800</v>
      </c>
      <c r="I20" s="40">
        <f xml:space="preserve"> 6 *600</f>
        <v>3600</v>
      </c>
      <c r="J20" s="40">
        <f t="shared" si="1"/>
        <v>8400</v>
      </c>
    </row>
    <row r="21" spans="1:11" ht="43" thickBot="1">
      <c r="A21" s="38" t="s">
        <v>24</v>
      </c>
      <c r="B21" s="39" t="s">
        <v>120</v>
      </c>
      <c r="C21" s="38" t="s">
        <v>26</v>
      </c>
      <c r="D21" s="39" t="s">
        <v>71</v>
      </c>
      <c r="E21" s="39" t="s">
        <v>123</v>
      </c>
      <c r="F21" s="39" t="s">
        <v>125</v>
      </c>
      <c r="G21" s="39" t="s">
        <v>126</v>
      </c>
      <c r="H21" s="40">
        <f>4*1300</f>
        <v>5200</v>
      </c>
      <c r="I21" s="40">
        <f>4*800</f>
        <v>3200</v>
      </c>
      <c r="J21" s="40">
        <f t="shared" si="1"/>
        <v>8400</v>
      </c>
    </row>
    <row r="22" spans="1:11" ht="15" thickBot="1">
      <c r="A22" s="38" t="s">
        <v>24</v>
      </c>
      <c r="B22" s="39" t="s">
        <v>120</v>
      </c>
      <c r="C22" s="38" t="s">
        <v>26</v>
      </c>
      <c r="D22" s="39" t="s">
        <v>71</v>
      </c>
      <c r="E22" s="39" t="s">
        <v>127</v>
      </c>
      <c r="F22" s="39" t="s">
        <v>29</v>
      </c>
      <c r="G22" s="39" t="s">
        <v>128</v>
      </c>
      <c r="H22" s="40">
        <v>1100</v>
      </c>
      <c r="I22" s="40">
        <v>800</v>
      </c>
      <c r="J22" s="40">
        <f t="shared" ref="J22" si="2">H22+I22</f>
        <v>1900</v>
      </c>
    </row>
    <row r="23" spans="1:11" ht="29" thickBot="1">
      <c r="A23" s="38" t="s">
        <v>24</v>
      </c>
      <c r="B23" s="39" t="s">
        <v>132</v>
      </c>
      <c r="C23" s="38" t="s">
        <v>26</v>
      </c>
      <c r="D23" s="39" t="s">
        <v>71</v>
      </c>
      <c r="E23" s="39" t="s">
        <v>133</v>
      </c>
      <c r="F23" s="39" t="s">
        <v>135</v>
      </c>
      <c r="G23" s="39" t="s">
        <v>136</v>
      </c>
      <c r="H23" s="70">
        <f>5*250</f>
        <v>1250</v>
      </c>
      <c r="I23" s="39" t="s">
        <v>137</v>
      </c>
      <c r="J23" s="40">
        <f>H23+I23</f>
        <v>2750</v>
      </c>
    </row>
    <row r="24" spans="1:11" ht="15" thickBot="1">
      <c r="A24" s="38" t="s">
        <v>24</v>
      </c>
      <c r="B24" s="39" t="s">
        <v>132</v>
      </c>
      <c r="C24" s="38" t="s">
        <v>26</v>
      </c>
      <c r="D24" s="39" t="s">
        <v>71</v>
      </c>
      <c r="E24" s="39" t="s">
        <v>134</v>
      </c>
      <c r="F24" s="39" t="s">
        <v>138</v>
      </c>
      <c r="G24" s="39" t="s">
        <v>139</v>
      </c>
      <c r="H24" s="70">
        <f>5*250</f>
        <v>1250</v>
      </c>
      <c r="I24" s="39" t="s">
        <v>137</v>
      </c>
      <c r="J24" s="40">
        <f>H24+I24</f>
        <v>2750</v>
      </c>
    </row>
    <row r="25" spans="1:11" ht="29" thickBot="1">
      <c r="A25" s="38" t="s">
        <v>24</v>
      </c>
      <c r="B25" s="39" t="s">
        <v>162</v>
      </c>
      <c r="C25" s="38" t="s">
        <v>26</v>
      </c>
      <c r="D25" s="39" t="s">
        <v>71</v>
      </c>
      <c r="E25" s="39" t="s">
        <v>163</v>
      </c>
      <c r="F25" s="39" t="s">
        <v>165</v>
      </c>
      <c r="G25" s="39" t="s">
        <v>139</v>
      </c>
      <c r="H25" s="40">
        <v>300</v>
      </c>
      <c r="I25" s="40">
        <v>600</v>
      </c>
      <c r="J25" s="40">
        <f>H25+I25</f>
        <v>900</v>
      </c>
    </row>
    <row r="26" spans="1:11" ht="29" thickBot="1">
      <c r="A26" s="38" t="s">
        <v>24</v>
      </c>
      <c r="B26" s="39" t="s">
        <v>162</v>
      </c>
      <c r="C26" s="38" t="s">
        <v>26</v>
      </c>
      <c r="D26" s="39" t="s">
        <v>71</v>
      </c>
      <c r="E26" s="39" t="s">
        <v>163</v>
      </c>
      <c r="F26" s="39" t="s">
        <v>164</v>
      </c>
      <c r="G26" s="39" t="s">
        <v>139</v>
      </c>
      <c r="H26" s="40">
        <v>300</v>
      </c>
      <c r="I26" s="40">
        <v>600</v>
      </c>
      <c r="J26" s="40">
        <f>H26+I26</f>
        <v>900</v>
      </c>
    </row>
    <row r="27" spans="1:11" ht="15" thickBot="1">
      <c r="A27" s="11"/>
      <c r="B27" s="12"/>
      <c r="C27" s="11"/>
      <c r="D27" s="12"/>
      <c r="E27" s="12"/>
      <c r="F27" s="12"/>
      <c r="G27" s="12"/>
      <c r="H27" s="22"/>
      <c r="I27" s="17"/>
      <c r="J27" s="14"/>
    </row>
    <row r="28" spans="1:11" ht="15" thickBot="1">
      <c r="A28" s="23"/>
      <c r="B28" s="23"/>
      <c r="C28" s="23"/>
      <c r="D28" s="23"/>
      <c r="E28" s="23"/>
      <c r="F28" s="23"/>
      <c r="G28" s="19"/>
      <c r="H28" s="24"/>
      <c r="I28" s="24"/>
      <c r="J28" s="24"/>
    </row>
    <row r="29" spans="1:11" ht="15" thickBot="1">
      <c r="A29" s="7"/>
      <c r="B29" s="8"/>
      <c r="C29" s="8"/>
      <c r="D29" s="8"/>
      <c r="E29" s="8"/>
      <c r="F29" s="8"/>
      <c r="G29" s="8"/>
      <c r="H29" s="9"/>
      <c r="I29" s="10"/>
      <c r="J29" s="10"/>
    </row>
    <row r="30" spans="1:11" ht="16" thickTop="1" thickBot="1">
      <c r="A30" s="11"/>
      <c r="B30" s="12"/>
      <c r="C30" s="12"/>
      <c r="D30" s="12"/>
      <c r="E30" s="12"/>
      <c r="F30" s="12"/>
      <c r="G30" s="12"/>
      <c r="H30" s="13"/>
      <c r="I30" s="14"/>
      <c r="J30" s="15"/>
    </row>
    <row r="31" spans="1:11" ht="16" thickTop="1" thickBot="1">
      <c r="A31" s="11"/>
      <c r="B31" s="12"/>
      <c r="C31" s="12"/>
      <c r="D31" s="12"/>
      <c r="E31" s="12"/>
      <c r="F31" s="12"/>
      <c r="G31" s="12"/>
      <c r="H31" s="13"/>
      <c r="I31" s="14"/>
      <c r="J31" s="15"/>
    </row>
    <row r="32" spans="1:11" ht="16" thickTop="1" thickBot="1">
      <c r="A32" s="11"/>
      <c r="B32" s="12"/>
      <c r="C32" s="12"/>
      <c r="D32" s="12"/>
      <c r="E32" s="12"/>
      <c r="F32" s="12"/>
      <c r="G32" s="12"/>
      <c r="H32" s="13"/>
      <c r="I32" s="14"/>
      <c r="J32" s="15"/>
    </row>
    <row r="33" spans="1:10" ht="15" thickBot="1">
      <c r="A33" s="11"/>
      <c r="B33" s="12"/>
      <c r="C33" s="12"/>
      <c r="D33" s="12"/>
      <c r="E33" s="12"/>
      <c r="F33" s="12"/>
      <c r="G33" s="12"/>
      <c r="H33" s="13"/>
      <c r="I33" s="14"/>
      <c r="J33" s="10"/>
    </row>
    <row r="34" spans="1:10" ht="15" thickBot="1">
      <c r="A34" s="11"/>
      <c r="B34" s="12"/>
      <c r="C34" s="12"/>
      <c r="D34" s="12"/>
      <c r="E34" s="12"/>
      <c r="F34" s="12"/>
      <c r="G34" s="12"/>
      <c r="H34" s="13"/>
      <c r="I34" s="14"/>
      <c r="J34" s="10"/>
    </row>
    <row r="35" spans="1:10" ht="15" thickBot="1">
      <c r="A35" s="11"/>
      <c r="B35" s="12"/>
      <c r="C35" s="12"/>
      <c r="D35" s="12"/>
      <c r="E35" s="12"/>
      <c r="F35" s="12"/>
      <c r="G35" s="12"/>
      <c r="H35" s="13"/>
      <c r="I35" s="14"/>
      <c r="J35" s="14"/>
    </row>
    <row r="36" spans="1:10" ht="15" thickBot="1">
      <c r="A36" s="11"/>
      <c r="B36" s="12"/>
      <c r="C36" s="12"/>
      <c r="D36" s="12"/>
      <c r="E36" s="12"/>
      <c r="F36" s="12"/>
      <c r="G36" s="12"/>
      <c r="H36" s="13"/>
      <c r="I36" s="14"/>
      <c r="J36" s="14"/>
    </row>
    <row r="37" spans="1:10" ht="15" thickBot="1">
      <c r="A37" s="11"/>
      <c r="B37" s="12"/>
      <c r="C37" s="12"/>
      <c r="D37" s="12"/>
      <c r="E37" s="12"/>
      <c r="F37" s="12"/>
      <c r="G37" s="12"/>
      <c r="H37" s="13"/>
      <c r="I37" s="14"/>
      <c r="J37" s="14"/>
    </row>
    <row r="38" spans="1:10" ht="15" thickBot="1">
      <c r="A38" s="11"/>
      <c r="B38" s="12"/>
      <c r="C38" s="12"/>
      <c r="D38" s="12"/>
      <c r="E38" s="12"/>
      <c r="F38" s="12"/>
      <c r="G38" s="12"/>
      <c r="H38" s="13"/>
      <c r="I38" s="14"/>
      <c r="J38" s="14"/>
    </row>
    <row r="39" spans="1:10" ht="15" thickBot="1">
      <c r="A39" s="11"/>
      <c r="B39" s="12"/>
      <c r="C39" s="12"/>
      <c r="D39" s="12"/>
      <c r="E39" s="12"/>
      <c r="F39" s="12"/>
      <c r="G39" s="12"/>
      <c r="H39" s="13"/>
      <c r="I39" s="14"/>
      <c r="J39" s="14"/>
    </row>
    <row r="40" spans="1:10" ht="15" thickBot="1">
      <c r="A40" s="11"/>
      <c r="B40" s="12"/>
      <c r="C40" s="12"/>
      <c r="D40" s="12"/>
      <c r="E40" s="12"/>
      <c r="F40" s="12"/>
      <c r="G40" s="12"/>
      <c r="H40" s="13"/>
      <c r="I40" s="14"/>
      <c r="J40" s="14"/>
    </row>
    <row r="41" spans="1:10" ht="15" thickBot="1">
      <c r="A41" s="11"/>
      <c r="B41" s="12"/>
      <c r="C41" s="12"/>
      <c r="D41" s="12"/>
      <c r="E41" s="12"/>
      <c r="F41" s="12"/>
      <c r="G41" s="12"/>
      <c r="H41" s="13"/>
      <c r="I41" s="14"/>
      <c r="J41" s="14"/>
    </row>
    <row r="42" spans="1:10" ht="15" thickBot="1">
      <c r="A42" s="11"/>
      <c r="B42" s="12"/>
      <c r="C42" s="12"/>
      <c r="D42" s="12"/>
      <c r="E42" s="12"/>
      <c r="F42" s="12"/>
      <c r="G42" s="12"/>
      <c r="H42" s="13"/>
      <c r="I42" s="14"/>
      <c r="J42" s="14"/>
    </row>
    <row r="43" spans="1:10" ht="15" thickBot="1">
      <c r="A43" s="11"/>
      <c r="B43" s="12"/>
      <c r="C43" s="12"/>
      <c r="D43" s="12"/>
      <c r="E43" s="12"/>
      <c r="F43" s="12"/>
      <c r="G43" s="12"/>
      <c r="H43" s="13"/>
      <c r="I43" s="14"/>
      <c r="J43" s="10"/>
    </row>
    <row r="44" spans="1:10" ht="15" thickBot="1">
      <c r="A44" s="11"/>
      <c r="B44" s="12"/>
      <c r="C44" s="12"/>
      <c r="D44" s="12"/>
      <c r="E44" s="12"/>
      <c r="F44" s="12"/>
      <c r="G44" s="12"/>
      <c r="H44" s="13"/>
      <c r="I44" s="14"/>
      <c r="J44" s="10"/>
    </row>
    <row r="45" spans="1:10" ht="15" thickBot="1">
      <c r="A45" s="11"/>
      <c r="B45" s="12"/>
      <c r="C45" s="12"/>
      <c r="D45" s="12"/>
      <c r="E45" s="12"/>
      <c r="F45" s="12"/>
      <c r="G45" s="12"/>
      <c r="H45" s="13"/>
      <c r="I45" s="14"/>
      <c r="J45" s="10"/>
    </row>
    <row r="46" spans="1:10" ht="15" thickBot="1">
      <c r="A46" s="11"/>
      <c r="B46" s="12"/>
      <c r="C46" s="12"/>
      <c r="D46" s="12"/>
      <c r="E46" s="12"/>
      <c r="F46" s="12"/>
      <c r="G46" s="12"/>
      <c r="H46" s="13"/>
      <c r="I46" s="14"/>
      <c r="J46" s="14"/>
    </row>
    <row r="47" spans="1:10" ht="15" thickBot="1">
      <c r="A47" s="11"/>
      <c r="B47" s="12"/>
      <c r="C47" s="12"/>
      <c r="D47" s="12"/>
      <c r="E47" s="12"/>
      <c r="F47" s="12"/>
      <c r="G47" s="12"/>
      <c r="H47" s="13"/>
      <c r="I47" s="14"/>
      <c r="J47" s="14"/>
    </row>
    <row r="48" spans="1:10" ht="15" thickBot="1">
      <c r="A48" s="11"/>
      <c r="B48" s="12"/>
      <c r="C48" s="12"/>
      <c r="D48" s="12"/>
      <c r="E48" s="12"/>
      <c r="F48" s="12"/>
      <c r="G48" s="12"/>
      <c r="H48" s="13"/>
      <c r="I48" s="14"/>
      <c r="J48" s="14"/>
    </row>
    <row r="49" spans="1:10" ht="15" thickBot="1">
      <c r="A49" s="11"/>
      <c r="B49" s="12"/>
      <c r="C49" s="12"/>
      <c r="D49" s="12"/>
      <c r="E49" s="12"/>
      <c r="F49" s="12"/>
      <c r="G49" s="12"/>
      <c r="H49" s="13"/>
      <c r="I49" s="14"/>
      <c r="J49" s="14"/>
    </row>
    <row r="50" spans="1:10" ht="15" thickBot="1">
      <c r="A50" s="11"/>
      <c r="B50" s="12"/>
      <c r="C50" s="12"/>
      <c r="D50" s="12"/>
      <c r="E50" s="12"/>
      <c r="F50" s="12"/>
      <c r="G50" s="12"/>
      <c r="H50" s="13"/>
      <c r="I50" s="14"/>
      <c r="J50" s="14"/>
    </row>
    <row r="51" spans="1:10" ht="15" thickBot="1">
      <c r="A51" s="11"/>
      <c r="B51" s="12"/>
      <c r="C51" s="12"/>
      <c r="D51" s="12"/>
      <c r="E51" s="12"/>
      <c r="F51" s="12"/>
      <c r="G51" s="12"/>
      <c r="H51" s="13"/>
      <c r="I51" s="14"/>
      <c r="J51" s="14"/>
    </row>
    <row r="52" spans="1:10" ht="15" thickBot="1">
      <c r="A52" s="11"/>
      <c r="B52" s="12"/>
      <c r="C52" s="12"/>
      <c r="D52" s="12"/>
      <c r="E52" s="12"/>
      <c r="F52" s="12"/>
      <c r="G52" s="12"/>
      <c r="H52" s="13"/>
      <c r="I52" s="14"/>
      <c r="J52" s="14"/>
    </row>
    <row r="53" spans="1:10" ht="15" thickBot="1">
      <c r="A53" s="11"/>
      <c r="B53" s="12"/>
      <c r="C53" s="12"/>
      <c r="D53" s="12"/>
      <c r="E53" s="12"/>
      <c r="F53" s="12"/>
      <c r="G53" s="12"/>
      <c r="H53" s="13"/>
      <c r="I53" s="14"/>
      <c r="J53" s="14"/>
    </row>
    <row r="54" spans="1:10" ht="15" thickBot="1">
      <c r="A54" s="11"/>
      <c r="B54" s="12"/>
      <c r="C54" s="12"/>
      <c r="D54" s="12"/>
      <c r="E54" s="12"/>
      <c r="F54" s="12"/>
      <c r="G54" s="12"/>
      <c r="H54" s="13"/>
      <c r="I54" s="14"/>
      <c r="J54" s="14"/>
    </row>
    <row r="55" spans="1:10" ht="15" thickBot="1">
      <c r="A55" s="11"/>
      <c r="B55" s="12"/>
      <c r="C55" s="12"/>
      <c r="D55" s="12"/>
      <c r="E55" s="12"/>
      <c r="F55" s="12"/>
      <c r="G55" s="12"/>
      <c r="H55" s="13"/>
      <c r="I55" s="14"/>
      <c r="J55" s="14"/>
    </row>
    <row r="56" spans="1:10" ht="15" thickBot="1">
      <c r="A56" s="11"/>
      <c r="B56" s="12"/>
      <c r="C56" s="12"/>
      <c r="D56" s="12"/>
      <c r="E56" s="12"/>
      <c r="F56" s="12"/>
      <c r="G56" s="12"/>
      <c r="H56" s="13"/>
      <c r="I56" s="14"/>
      <c r="J56" s="14"/>
    </row>
    <row r="57" spans="1:10" ht="15" thickBot="1">
      <c r="A57" s="11"/>
      <c r="B57" s="12"/>
      <c r="C57" s="12"/>
      <c r="D57" s="12"/>
      <c r="E57" s="12"/>
      <c r="F57" s="12"/>
      <c r="G57" s="12"/>
      <c r="H57" s="13"/>
      <c r="I57" s="14"/>
      <c r="J57" s="14"/>
    </row>
    <row r="58" spans="1:10" ht="15" thickBot="1">
      <c r="A58" s="26"/>
      <c r="B58" s="23"/>
      <c r="C58" s="12"/>
      <c r="D58" s="12"/>
      <c r="E58" s="12"/>
      <c r="F58" s="12"/>
      <c r="G58" s="12"/>
      <c r="H58" s="13"/>
      <c r="I58" s="14"/>
      <c r="J58" s="14"/>
    </row>
    <row r="59" spans="1:10" ht="15" thickBot="1">
      <c r="A59" s="26"/>
      <c r="B59" s="23"/>
      <c r="C59" s="23"/>
      <c r="D59" s="23"/>
      <c r="E59" s="23"/>
      <c r="F59" s="23"/>
      <c r="G59" s="25"/>
      <c r="H59" s="27"/>
      <c r="I59" s="24"/>
      <c r="J59" s="24"/>
    </row>
    <row r="60" spans="1:10" ht="15" thickBot="1">
      <c r="A60" s="12"/>
      <c r="B60" s="12"/>
      <c r="C60" s="12"/>
      <c r="D60" s="12"/>
      <c r="E60" s="12"/>
      <c r="F60" s="12"/>
      <c r="G60" s="12"/>
      <c r="H60" s="13"/>
      <c r="I60" s="14"/>
      <c r="J60" s="10"/>
    </row>
    <row r="61" spans="1:10" ht="15" thickBot="1">
      <c r="A61" s="12"/>
      <c r="B61" s="12"/>
      <c r="C61" s="12"/>
      <c r="D61" s="12"/>
      <c r="E61" s="12"/>
      <c r="F61" s="12"/>
      <c r="G61" s="12"/>
      <c r="H61" s="13"/>
      <c r="I61" s="14"/>
      <c r="J61" s="10"/>
    </row>
    <row r="62" spans="1:10" ht="15" thickBot="1">
      <c r="A62" s="12"/>
      <c r="B62" s="12"/>
      <c r="C62" s="12"/>
      <c r="D62" s="12"/>
      <c r="E62" s="12"/>
      <c r="F62" s="12"/>
      <c r="G62" s="12"/>
      <c r="H62" s="13"/>
      <c r="I62" s="14"/>
      <c r="J62" s="10"/>
    </row>
    <row r="63" spans="1:10" ht="15" thickBot="1">
      <c r="A63" s="12"/>
      <c r="B63" s="12"/>
      <c r="C63" s="12"/>
      <c r="D63" s="12"/>
      <c r="E63" s="12"/>
      <c r="F63" s="12"/>
      <c r="G63" s="12"/>
      <c r="H63" s="13"/>
      <c r="I63" s="14"/>
      <c r="J63" s="10"/>
    </row>
    <row r="64" spans="1:10" ht="15" thickBot="1">
      <c r="A64" s="29"/>
      <c r="B64" s="29"/>
      <c r="C64" s="29"/>
      <c r="D64" s="29"/>
      <c r="E64" s="29"/>
      <c r="F64" s="29"/>
      <c r="G64" s="29"/>
      <c r="H64" s="30"/>
      <c r="I64" s="14"/>
      <c r="J64" s="14"/>
    </row>
    <row r="65" spans="1:10" ht="15" thickBot="1">
      <c r="A65" s="29"/>
      <c r="B65" s="29"/>
      <c r="C65" s="29"/>
      <c r="D65" s="29"/>
      <c r="E65" s="29"/>
      <c r="F65" s="29"/>
      <c r="G65" s="29"/>
      <c r="H65" s="30"/>
      <c r="I65" s="14"/>
      <c r="J65" s="14"/>
    </row>
    <row r="66" spans="1:10" ht="15" thickBot="1">
      <c r="A66" s="23"/>
      <c r="B66" s="23"/>
      <c r="C66" s="23"/>
      <c r="D66" s="23"/>
      <c r="E66" s="23"/>
      <c r="F66" s="23"/>
      <c r="G66" s="25"/>
      <c r="H66" s="24"/>
      <c r="I66" s="24"/>
      <c r="J66" s="24"/>
    </row>
    <row r="67" spans="1:10">
      <c r="I67" s="2"/>
    </row>
    <row r="68" spans="1:10">
      <c r="I68" s="2"/>
    </row>
  </sheetData>
  <mergeCells count="1">
    <mergeCell ref="A1:J3"/>
  </mergeCells>
  <dataValidations count="1">
    <dataValidation type="list" showInputMessage="1" showErrorMessage="1" sqref="C29:C57 C23:C27 C5:C19">
      <formula1>"Servidor, Colaborador Eventual"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5" workbookViewId="0">
      <selection activeCell="L27" sqref="L27"/>
    </sheetView>
  </sheetViews>
  <sheetFormatPr baseColWidth="10" defaultColWidth="8.83203125" defaultRowHeight="14" x14ac:dyDescent="0"/>
  <cols>
    <col min="2" max="2" width="25.5" customWidth="1"/>
    <col min="3" max="3" width="27.83203125" customWidth="1"/>
    <col min="4" max="4" width="31.1640625" bestFit="1" customWidth="1"/>
    <col min="5" max="5" width="13.1640625" customWidth="1"/>
    <col min="6" max="6" width="10.83203125" customWidth="1"/>
    <col min="7" max="7" width="11.6640625" bestFit="1" customWidth="1"/>
  </cols>
  <sheetData>
    <row r="1" spans="1:7">
      <c r="A1" s="94" t="s">
        <v>18</v>
      </c>
      <c r="B1" s="95"/>
      <c r="C1" s="95"/>
      <c r="D1" s="95"/>
      <c r="E1" s="95"/>
      <c r="F1" s="95"/>
      <c r="G1" s="96"/>
    </row>
    <row r="2" spans="1:7" ht="15" thickBot="1">
      <c r="A2" s="97"/>
      <c r="B2" s="98"/>
      <c r="C2" s="98"/>
      <c r="D2" s="98"/>
      <c r="E2" s="98"/>
      <c r="F2" s="98"/>
      <c r="G2" s="99"/>
    </row>
    <row r="3" spans="1:7" ht="16" thickBot="1">
      <c r="A3" s="47" t="s">
        <v>0</v>
      </c>
      <c r="B3" s="47" t="s">
        <v>3</v>
      </c>
      <c r="C3" s="47" t="s">
        <v>4</v>
      </c>
      <c r="D3" s="48" t="s">
        <v>2</v>
      </c>
      <c r="E3" s="47" t="s">
        <v>5</v>
      </c>
      <c r="F3" s="47" t="s">
        <v>6</v>
      </c>
      <c r="G3" s="48" t="s">
        <v>7</v>
      </c>
    </row>
    <row r="4" spans="1:7" ht="31" thickBot="1">
      <c r="A4" s="43" t="s">
        <v>24</v>
      </c>
      <c r="B4" s="44" t="s">
        <v>34</v>
      </c>
      <c r="C4" s="44" t="s">
        <v>35</v>
      </c>
      <c r="D4" s="49" t="s">
        <v>36</v>
      </c>
      <c r="E4" s="43">
        <v>5500</v>
      </c>
      <c r="F4" s="43" t="s">
        <v>37</v>
      </c>
      <c r="G4" s="45">
        <f>E4</f>
        <v>5500</v>
      </c>
    </row>
    <row r="5" spans="1:7" ht="31" thickBot="1">
      <c r="A5" s="43" t="s">
        <v>24</v>
      </c>
      <c r="B5" s="44" t="s">
        <v>38</v>
      </c>
      <c r="C5" s="44" t="s">
        <v>35</v>
      </c>
      <c r="D5" s="44" t="s">
        <v>39</v>
      </c>
      <c r="E5" s="43">
        <v>4000</v>
      </c>
      <c r="F5" s="43" t="s">
        <v>37</v>
      </c>
      <c r="G5" s="45">
        <f>E5</f>
        <v>4000</v>
      </c>
    </row>
    <row r="6" spans="1:7" ht="76" thickBot="1">
      <c r="A6" s="43" t="s">
        <v>24</v>
      </c>
      <c r="B6" s="44" t="s">
        <v>61</v>
      </c>
      <c r="C6" s="44" t="s">
        <v>40</v>
      </c>
      <c r="D6" s="44" t="s">
        <v>41</v>
      </c>
      <c r="E6" s="43">
        <v>1300</v>
      </c>
      <c r="F6" s="43" t="s">
        <v>37</v>
      </c>
      <c r="G6" s="45">
        <f>E6</f>
        <v>1300</v>
      </c>
    </row>
    <row r="7" spans="1:7" ht="76" thickBot="1">
      <c r="A7" s="43" t="s">
        <v>24</v>
      </c>
      <c r="B7" s="44" t="s">
        <v>62</v>
      </c>
      <c r="C7" s="50" t="s">
        <v>42</v>
      </c>
      <c r="D7" s="44" t="s">
        <v>43</v>
      </c>
      <c r="E7" s="43">
        <v>2400</v>
      </c>
      <c r="F7" s="43" t="s">
        <v>37</v>
      </c>
      <c r="G7" s="51">
        <f>E7</f>
        <v>2400</v>
      </c>
    </row>
    <row r="8" spans="1:7" ht="91" thickBot="1">
      <c r="A8" s="43" t="s">
        <v>24</v>
      </c>
      <c r="B8" s="52" t="s">
        <v>45</v>
      </c>
      <c r="C8" s="53" t="s">
        <v>44</v>
      </c>
      <c r="D8" s="44" t="s">
        <v>46</v>
      </c>
      <c r="E8" s="43">
        <v>4600</v>
      </c>
      <c r="F8" s="43" t="s">
        <v>37</v>
      </c>
      <c r="G8" s="64">
        <f>E8</f>
        <v>4600</v>
      </c>
    </row>
    <row r="9" spans="1:7" ht="106" thickBot="1">
      <c r="A9" s="65" t="s">
        <v>24</v>
      </c>
      <c r="B9" s="52" t="s">
        <v>51</v>
      </c>
      <c r="C9" s="52" t="s">
        <v>47</v>
      </c>
      <c r="D9" s="44" t="s">
        <v>48</v>
      </c>
      <c r="E9" s="43">
        <v>1600</v>
      </c>
      <c r="F9" s="43" t="s">
        <v>49</v>
      </c>
      <c r="G9" s="64">
        <v>5000</v>
      </c>
    </row>
    <row r="10" spans="1:7" ht="61" thickBot="1">
      <c r="A10" s="65" t="s">
        <v>24</v>
      </c>
      <c r="B10" s="46" t="s">
        <v>52</v>
      </c>
      <c r="C10" s="52" t="s">
        <v>50</v>
      </c>
      <c r="D10" s="44" t="s">
        <v>53</v>
      </c>
      <c r="E10" s="43">
        <v>2000</v>
      </c>
      <c r="F10" s="43" t="s">
        <v>54</v>
      </c>
      <c r="G10" s="64">
        <f>E10*3.16</f>
        <v>6320</v>
      </c>
    </row>
    <row r="11" spans="1:7" ht="61" thickBot="1">
      <c r="A11" s="65" t="s">
        <v>24</v>
      </c>
      <c r="B11" s="52" t="s">
        <v>56</v>
      </c>
      <c r="C11" s="52" t="s">
        <v>55</v>
      </c>
      <c r="D11" s="44" t="s">
        <v>57</v>
      </c>
      <c r="E11" s="43">
        <v>1600</v>
      </c>
      <c r="F11" s="43" t="s">
        <v>49</v>
      </c>
      <c r="G11" s="64">
        <v>5000</v>
      </c>
    </row>
    <row r="12" spans="1:7" ht="61" thickBot="1">
      <c r="A12" s="65" t="s">
        <v>24</v>
      </c>
      <c r="B12" s="52" t="s">
        <v>56</v>
      </c>
      <c r="C12" s="52" t="s">
        <v>58</v>
      </c>
      <c r="D12" s="44" t="s">
        <v>53</v>
      </c>
      <c r="E12" s="43">
        <v>2000</v>
      </c>
      <c r="F12" s="43" t="s">
        <v>54</v>
      </c>
      <c r="G12" s="64">
        <f>E12*3.16</f>
        <v>6320</v>
      </c>
    </row>
    <row r="13" spans="1:7" ht="76" thickBot="1">
      <c r="A13" s="65" t="s">
        <v>24</v>
      </c>
      <c r="B13" s="52" t="s">
        <v>60</v>
      </c>
      <c r="C13" s="52" t="s">
        <v>59</v>
      </c>
      <c r="D13" s="44" t="s">
        <v>48</v>
      </c>
      <c r="E13" s="65">
        <v>1600</v>
      </c>
      <c r="F13" s="43" t="s">
        <v>179</v>
      </c>
      <c r="G13" s="64">
        <v>5000</v>
      </c>
    </row>
    <row r="14" spans="1:7" ht="57" thickBot="1">
      <c r="A14" s="65" t="s">
        <v>24</v>
      </c>
      <c r="B14" s="63" t="s">
        <v>76</v>
      </c>
      <c r="C14" s="63" t="s">
        <v>77</v>
      </c>
      <c r="D14" s="63" t="s">
        <v>78</v>
      </c>
      <c r="E14" s="66">
        <v>2000</v>
      </c>
      <c r="F14" s="43" t="s">
        <v>54</v>
      </c>
      <c r="G14" s="67">
        <f>E14*3.16</f>
        <v>6320</v>
      </c>
    </row>
    <row r="15" spans="1:7" ht="57" thickBot="1">
      <c r="A15" s="65" t="s">
        <v>24</v>
      </c>
      <c r="B15" s="63" t="s">
        <v>79</v>
      </c>
      <c r="C15" s="63" t="s">
        <v>80</v>
      </c>
      <c r="D15" s="44" t="s">
        <v>81</v>
      </c>
      <c r="E15" s="66">
        <v>2000</v>
      </c>
      <c r="F15" s="43" t="s">
        <v>54</v>
      </c>
      <c r="G15" s="67">
        <f>E15*3.16</f>
        <v>6320</v>
      </c>
    </row>
    <row r="16" spans="1:7" ht="57" thickBot="1">
      <c r="A16" s="65" t="s">
        <v>24</v>
      </c>
      <c r="B16" s="63" t="s">
        <v>84</v>
      </c>
      <c r="C16" s="63" t="s">
        <v>82</v>
      </c>
      <c r="D16" s="68" t="s">
        <v>83</v>
      </c>
      <c r="E16" s="43">
        <v>2000</v>
      </c>
      <c r="F16" s="43" t="s">
        <v>54</v>
      </c>
      <c r="G16" s="64">
        <f>E16*3.16</f>
        <v>6320</v>
      </c>
    </row>
    <row r="17" spans="1:7" ht="29" thickBot="1">
      <c r="A17" s="69" t="s">
        <v>24</v>
      </c>
      <c r="B17" s="63" t="s">
        <v>87</v>
      </c>
      <c r="C17" s="63" t="s">
        <v>85</v>
      </c>
      <c r="D17" s="63" t="s">
        <v>86</v>
      </c>
      <c r="E17" s="43">
        <v>2000</v>
      </c>
      <c r="F17" s="43" t="s">
        <v>54</v>
      </c>
      <c r="G17" s="64">
        <f>E17*3.16</f>
        <v>6320</v>
      </c>
    </row>
    <row r="18" spans="1:7" ht="85" thickBot="1">
      <c r="A18" s="69" t="s">
        <v>24</v>
      </c>
      <c r="B18" s="63" t="s">
        <v>98</v>
      </c>
      <c r="C18" s="63" t="s">
        <v>99</v>
      </c>
      <c r="D18" s="63" t="s">
        <v>100</v>
      </c>
      <c r="E18" s="66">
        <v>2150</v>
      </c>
      <c r="F18" s="43" t="s">
        <v>54</v>
      </c>
      <c r="G18" s="67">
        <f>E18*3.12</f>
        <v>6708</v>
      </c>
    </row>
    <row r="19" spans="1:7" ht="29" thickBot="1">
      <c r="A19" s="69" t="s">
        <v>24</v>
      </c>
      <c r="B19" s="63" t="s">
        <v>117</v>
      </c>
      <c r="C19" s="63" t="s">
        <v>118</v>
      </c>
      <c r="D19" s="63" t="s">
        <v>119</v>
      </c>
      <c r="E19" s="66">
        <v>1500</v>
      </c>
      <c r="F19" s="43" t="s">
        <v>54</v>
      </c>
      <c r="G19" s="67">
        <f>E19*3.12</f>
        <v>4680</v>
      </c>
    </row>
    <row r="20" spans="1:7" ht="85" thickBot="1">
      <c r="A20" s="69" t="s">
        <v>24</v>
      </c>
      <c r="B20" s="63" t="s">
        <v>130</v>
      </c>
      <c r="C20" s="63" t="s">
        <v>129</v>
      </c>
      <c r="D20" s="68" t="s">
        <v>131</v>
      </c>
      <c r="E20" s="66">
        <v>1800</v>
      </c>
      <c r="F20" s="43" t="s">
        <v>54</v>
      </c>
      <c r="G20" s="67">
        <f>E20*3.12</f>
        <v>5616</v>
      </c>
    </row>
    <row r="21" spans="1:7" ht="57" thickBot="1">
      <c r="A21" s="69" t="s">
        <v>24</v>
      </c>
      <c r="B21" s="68" t="s">
        <v>149</v>
      </c>
      <c r="C21" s="63" t="s">
        <v>150</v>
      </c>
      <c r="D21" s="63" t="s">
        <v>151</v>
      </c>
      <c r="E21" s="43">
        <v>2000</v>
      </c>
      <c r="F21" s="43" t="s">
        <v>54</v>
      </c>
      <c r="G21" s="64">
        <f>E21*3.16</f>
        <v>6320</v>
      </c>
    </row>
    <row r="22" spans="1:7" ht="43" thickBot="1">
      <c r="A22" s="76" t="s">
        <v>24</v>
      </c>
      <c r="B22" s="63" t="s">
        <v>157</v>
      </c>
      <c r="C22" s="77" t="s">
        <v>35</v>
      </c>
      <c r="D22" s="63" t="s">
        <v>158</v>
      </c>
      <c r="E22" s="78">
        <v>2000</v>
      </c>
      <c r="F22" s="43" t="s">
        <v>54</v>
      </c>
      <c r="G22" s="64">
        <f>E22*3.16</f>
        <v>6320</v>
      </c>
    </row>
    <row r="23" spans="1:7" ht="43" thickBot="1">
      <c r="A23" s="76" t="s">
        <v>24</v>
      </c>
      <c r="B23" s="80" t="s">
        <v>157</v>
      </c>
      <c r="C23" s="77" t="s">
        <v>35</v>
      </c>
      <c r="D23" s="63" t="s">
        <v>158</v>
      </c>
      <c r="E23" s="78">
        <v>2000</v>
      </c>
      <c r="F23" s="43" t="s">
        <v>54</v>
      </c>
      <c r="G23" s="64">
        <f>E23*3.16</f>
        <v>6320</v>
      </c>
    </row>
    <row r="24" spans="1:7" ht="43" thickBot="1">
      <c r="A24" s="76" t="s">
        <v>24</v>
      </c>
      <c r="B24" s="63" t="s">
        <v>157</v>
      </c>
      <c r="C24" s="77" t="s">
        <v>35</v>
      </c>
      <c r="D24" s="63" t="s">
        <v>158</v>
      </c>
      <c r="E24" s="78">
        <v>2000</v>
      </c>
      <c r="F24" s="43" t="s">
        <v>54</v>
      </c>
      <c r="G24" s="64">
        <f>E24*3.16</f>
        <v>6320</v>
      </c>
    </row>
    <row r="25" spans="1:7" ht="99" thickBot="1">
      <c r="A25" s="76" t="s">
        <v>24</v>
      </c>
      <c r="B25" s="68" t="s">
        <v>160</v>
      </c>
      <c r="C25" s="77" t="s">
        <v>159</v>
      </c>
      <c r="D25" s="63" t="s">
        <v>161</v>
      </c>
      <c r="E25" s="78">
        <v>2000</v>
      </c>
      <c r="F25" s="43" t="s">
        <v>37</v>
      </c>
      <c r="G25" s="79">
        <f>E25</f>
        <v>2000</v>
      </c>
    </row>
    <row r="26" spans="1:7" ht="31" thickBot="1">
      <c r="A26" s="76" t="s">
        <v>24</v>
      </c>
      <c r="B26" s="4" t="s">
        <v>177</v>
      </c>
      <c r="C26" s="4" t="s">
        <v>178</v>
      </c>
      <c r="D26" s="63" t="s">
        <v>48</v>
      </c>
      <c r="E26" s="82">
        <v>1600</v>
      </c>
      <c r="F26" s="83" t="s">
        <v>49</v>
      </c>
      <c r="G26" s="84">
        <v>5000</v>
      </c>
    </row>
    <row r="27" spans="1:7" ht="16" thickBot="1">
      <c r="A27" s="6"/>
      <c r="B27" s="4"/>
      <c r="C27" s="4"/>
      <c r="D27" s="4"/>
      <c r="E27" s="1"/>
      <c r="F27" s="43"/>
      <c r="G27" s="3"/>
    </row>
    <row r="28" spans="1:7" ht="16" thickBot="1">
      <c r="A28" s="6"/>
      <c r="B28" s="4"/>
      <c r="C28" s="4"/>
      <c r="D28" s="4"/>
      <c r="E28" s="1"/>
      <c r="F28" s="43"/>
      <c r="G28" s="3"/>
    </row>
    <row r="29" spans="1:7" ht="16" thickBot="1">
      <c r="A29" s="6"/>
      <c r="B29" s="4"/>
      <c r="C29" s="4"/>
      <c r="D29" s="4"/>
      <c r="E29" s="1"/>
      <c r="F29" s="43"/>
      <c r="G29" s="3"/>
    </row>
    <row r="30" spans="1:7" ht="16" thickBot="1">
      <c r="A30" s="6"/>
      <c r="B30" s="4"/>
      <c r="C30" s="4"/>
      <c r="D30" s="4"/>
      <c r="E30" s="1"/>
      <c r="F30" s="43"/>
      <c r="G30" s="3"/>
    </row>
    <row r="31" spans="1:7" ht="16" thickBot="1">
      <c r="A31" s="6"/>
      <c r="B31" s="4"/>
      <c r="C31" s="4"/>
      <c r="D31" s="4"/>
      <c r="E31" s="1"/>
      <c r="F31" s="43"/>
      <c r="G31" s="3"/>
    </row>
    <row r="32" spans="1:7" ht="16" thickBot="1">
      <c r="A32" s="6"/>
      <c r="B32" s="4"/>
      <c r="C32" s="4"/>
      <c r="D32" s="4"/>
      <c r="E32" s="1"/>
      <c r="F32" s="43"/>
      <c r="G32" s="3"/>
    </row>
    <row r="33" spans="1:7" ht="16" thickBot="1">
      <c r="A33" s="6"/>
      <c r="B33" s="4"/>
      <c r="C33" s="4"/>
      <c r="D33" s="4"/>
      <c r="E33" s="1"/>
      <c r="F33" s="43"/>
      <c r="G33" s="3"/>
    </row>
  </sheetData>
  <mergeCells count="1">
    <mergeCell ref="A1:G2"/>
  </mergeCells>
  <pageMargins left="0.51181102362204722" right="0.51181102362204722" top="0.78740157480314965" bottom="0.78740157480314965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G11" sqref="G11"/>
    </sheetView>
  </sheetViews>
  <sheetFormatPr baseColWidth="10" defaultColWidth="8.83203125" defaultRowHeight="14" x14ac:dyDescent="0"/>
  <cols>
    <col min="1" max="1" width="9.5" customWidth="1"/>
    <col min="2" max="2" width="11.6640625" customWidth="1"/>
    <col min="3" max="3" width="8.33203125" customWidth="1"/>
    <col min="4" max="4" width="30.1640625" customWidth="1"/>
    <col min="5" max="5" width="11.5" customWidth="1"/>
    <col min="6" max="6" width="13.5" customWidth="1"/>
    <col min="7" max="7" width="12" customWidth="1"/>
    <col min="8" max="8" width="12.33203125" customWidth="1"/>
    <col min="9" max="9" width="13.5" customWidth="1"/>
    <col min="10" max="10" width="12.6640625" customWidth="1"/>
  </cols>
  <sheetData>
    <row r="1" spans="1:1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1">
      <c r="A2" s="103"/>
      <c r="B2" s="104"/>
      <c r="C2" s="104"/>
      <c r="D2" s="104"/>
      <c r="E2" s="104"/>
      <c r="F2" s="104"/>
      <c r="G2" s="104"/>
      <c r="H2" s="104"/>
      <c r="I2" s="104"/>
      <c r="J2" s="105"/>
    </row>
    <row r="3" spans="1:11" ht="15" thickBot="1">
      <c r="A3" s="106"/>
      <c r="B3" s="107"/>
      <c r="C3" s="107"/>
      <c r="D3" s="107"/>
      <c r="E3" s="107"/>
      <c r="F3" s="107"/>
      <c r="G3" s="107"/>
      <c r="H3" s="107"/>
      <c r="I3" s="107"/>
      <c r="J3" s="108"/>
    </row>
    <row r="4" spans="1:11" ht="31" thickBot="1">
      <c r="A4" s="34" t="s">
        <v>0</v>
      </c>
      <c r="B4" s="34" t="s">
        <v>8</v>
      </c>
      <c r="C4" s="34" t="s">
        <v>9</v>
      </c>
      <c r="D4" s="35" t="s">
        <v>10</v>
      </c>
      <c r="E4" s="34" t="s">
        <v>1</v>
      </c>
      <c r="F4" s="34" t="s">
        <v>11</v>
      </c>
      <c r="G4" s="34" t="s">
        <v>12</v>
      </c>
      <c r="H4" s="35" t="s">
        <v>16</v>
      </c>
      <c r="I4" s="35" t="s">
        <v>13</v>
      </c>
      <c r="J4" s="35" t="s">
        <v>14</v>
      </c>
    </row>
    <row r="5" spans="1:11" ht="43" thickBot="1">
      <c r="A5" s="38" t="s">
        <v>24</v>
      </c>
      <c r="B5" s="39" t="s">
        <v>25</v>
      </c>
      <c r="C5" s="38" t="s">
        <v>26</v>
      </c>
      <c r="D5" s="39" t="s">
        <v>32</v>
      </c>
      <c r="E5" s="39" t="s">
        <v>29</v>
      </c>
      <c r="F5" s="39" t="s">
        <v>33</v>
      </c>
      <c r="G5" s="40">
        <v>1500</v>
      </c>
      <c r="H5" s="40">
        <v>1800</v>
      </c>
      <c r="I5" s="42"/>
      <c r="J5" s="40">
        <f>G5+H5+I5</f>
        <v>3300</v>
      </c>
    </row>
    <row r="6" spans="1:11" ht="29" thickBot="1">
      <c r="A6" s="38" t="s">
        <v>24</v>
      </c>
      <c r="B6" s="39" t="s">
        <v>88</v>
      </c>
      <c r="C6" s="38" t="s">
        <v>26</v>
      </c>
      <c r="D6" s="39" t="s">
        <v>89</v>
      </c>
      <c r="E6" s="39" t="s">
        <v>29</v>
      </c>
      <c r="F6" s="39" t="s">
        <v>90</v>
      </c>
      <c r="G6" s="40">
        <v>6360</v>
      </c>
      <c r="H6" s="40">
        <v>5000</v>
      </c>
      <c r="I6" s="42" t="s">
        <v>91</v>
      </c>
      <c r="J6" s="40">
        <f>G6+H6</f>
        <v>11360</v>
      </c>
      <c r="K6" t="s">
        <v>92</v>
      </c>
    </row>
    <row r="7" spans="1:11" ht="29" thickBot="1">
      <c r="A7" s="38" t="s">
        <v>24</v>
      </c>
      <c r="B7" s="39" t="s">
        <v>88</v>
      </c>
      <c r="C7" s="38" t="s">
        <v>26</v>
      </c>
      <c r="D7" s="39" t="s">
        <v>93</v>
      </c>
      <c r="E7" s="39" t="s">
        <v>29</v>
      </c>
      <c r="F7" s="39" t="s">
        <v>90</v>
      </c>
      <c r="G7" s="40">
        <v>6360</v>
      </c>
      <c r="H7" s="40">
        <v>5000</v>
      </c>
      <c r="I7" s="42" t="s">
        <v>91</v>
      </c>
      <c r="J7" s="40">
        <f>G7+H7</f>
        <v>11360</v>
      </c>
    </row>
    <row r="8" spans="1:11" ht="55" customHeight="1" thickBot="1">
      <c r="A8" s="38" t="s">
        <v>24</v>
      </c>
      <c r="B8" s="39" t="s">
        <v>101</v>
      </c>
      <c r="C8" s="38" t="s">
        <v>26</v>
      </c>
      <c r="D8" s="39" t="s">
        <v>106</v>
      </c>
      <c r="E8" s="39" t="s">
        <v>29</v>
      </c>
      <c r="F8" s="39" t="s">
        <v>105</v>
      </c>
      <c r="G8" s="40">
        <v>2124</v>
      </c>
      <c r="H8" s="40">
        <v>1800</v>
      </c>
      <c r="I8" s="42"/>
      <c r="J8" s="40">
        <f>SUM(G8:H8)</f>
        <v>3924</v>
      </c>
    </row>
    <row r="9" spans="1:11" ht="85" thickBot="1">
      <c r="A9" s="38" t="s">
        <v>24</v>
      </c>
      <c r="B9" s="39" t="s">
        <v>172</v>
      </c>
      <c r="C9" s="38" t="s">
        <v>26</v>
      </c>
      <c r="D9" s="39" t="s">
        <v>174</v>
      </c>
      <c r="E9" s="39" t="s">
        <v>173</v>
      </c>
      <c r="F9" s="39" t="s">
        <v>90</v>
      </c>
      <c r="G9" s="40">
        <v>3000</v>
      </c>
      <c r="H9" s="40">
        <v>2000</v>
      </c>
      <c r="I9" s="42" t="s">
        <v>175</v>
      </c>
      <c r="J9" s="40">
        <f>G9+H9</f>
        <v>5000</v>
      </c>
    </row>
    <row r="10" spans="1:11" ht="99" thickBot="1">
      <c r="A10" s="38" t="s">
        <v>24</v>
      </c>
      <c r="B10" s="39" t="s">
        <v>172</v>
      </c>
      <c r="C10" s="38" t="s">
        <v>26</v>
      </c>
      <c r="D10" s="39" t="s">
        <v>176</v>
      </c>
      <c r="E10" s="39" t="s">
        <v>173</v>
      </c>
      <c r="F10" s="39" t="s">
        <v>90</v>
      </c>
      <c r="G10" s="40">
        <v>2000</v>
      </c>
      <c r="H10" s="40">
        <v>1000</v>
      </c>
      <c r="I10" s="42" t="s">
        <v>175</v>
      </c>
      <c r="J10" s="40">
        <f>G10+H10</f>
        <v>3000</v>
      </c>
    </row>
    <row r="11" spans="1:11" ht="15" thickBot="1">
      <c r="A11" s="11"/>
      <c r="B11" s="12"/>
      <c r="C11" s="11"/>
      <c r="D11" s="12"/>
      <c r="E11" s="16"/>
      <c r="F11" s="12"/>
      <c r="G11" s="17"/>
      <c r="H11" s="17"/>
      <c r="I11" s="14"/>
      <c r="J11" s="14"/>
    </row>
    <row r="12" spans="1:11" ht="15" thickBot="1">
      <c r="A12" s="11"/>
      <c r="B12" s="12"/>
      <c r="C12" s="11"/>
      <c r="D12" s="12"/>
      <c r="E12" s="16"/>
      <c r="F12" s="12"/>
      <c r="G12" s="17"/>
      <c r="H12" s="17"/>
      <c r="I12" s="17"/>
      <c r="J12" s="18"/>
    </row>
    <row r="13" spans="1:11" ht="15" thickBot="1">
      <c r="A13" s="11"/>
      <c r="B13" s="12"/>
      <c r="C13" s="11"/>
      <c r="D13" s="12"/>
      <c r="E13" s="16"/>
      <c r="F13" s="12"/>
      <c r="G13" s="17"/>
      <c r="H13" s="17"/>
      <c r="I13" s="14"/>
      <c r="J13" s="14"/>
    </row>
    <row r="14" spans="1:11" ht="15" thickBot="1">
      <c r="A14" s="11"/>
      <c r="B14" s="12"/>
      <c r="C14" s="11"/>
      <c r="D14" s="12"/>
      <c r="E14" s="12"/>
      <c r="F14" s="19"/>
      <c r="G14" s="20"/>
      <c r="H14" s="20"/>
      <c r="I14" s="21"/>
      <c r="J14" s="21"/>
    </row>
    <row r="15" spans="1:11" ht="15" thickBot="1">
      <c r="A15" s="11"/>
      <c r="B15" s="12"/>
      <c r="C15" s="11"/>
      <c r="D15" s="12"/>
      <c r="E15" s="12"/>
      <c r="F15" s="12"/>
      <c r="G15" s="17"/>
      <c r="H15" s="17"/>
      <c r="I15" s="14"/>
      <c r="J15" s="14"/>
    </row>
    <row r="16" spans="1:11" ht="15" thickBot="1">
      <c r="A16" s="11"/>
      <c r="B16" s="12"/>
      <c r="C16" s="11"/>
      <c r="D16" s="12"/>
      <c r="E16" s="12"/>
      <c r="F16" s="12"/>
      <c r="G16" s="17"/>
      <c r="H16" s="17"/>
      <c r="I16" s="14"/>
      <c r="J16" s="14"/>
    </row>
    <row r="17" spans="1:10" ht="15" thickBot="1">
      <c r="A17" s="11"/>
      <c r="B17" s="12"/>
      <c r="C17" s="11"/>
      <c r="D17" s="12"/>
      <c r="E17" s="12"/>
      <c r="F17" s="12"/>
      <c r="G17" s="17"/>
      <c r="H17" s="17"/>
      <c r="I17" s="14"/>
      <c r="J17" s="14"/>
    </row>
    <row r="18" spans="1:10" ht="15" thickBot="1">
      <c r="A18" s="11"/>
      <c r="B18" s="12"/>
      <c r="C18" s="11"/>
      <c r="D18" s="12"/>
      <c r="E18" s="12"/>
      <c r="F18" s="12"/>
      <c r="G18" s="17"/>
      <c r="H18" s="17"/>
      <c r="I18" s="14"/>
      <c r="J18" s="14"/>
    </row>
    <row r="19" spans="1:10" ht="15" thickBot="1">
      <c r="A19" s="11"/>
      <c r="B19" s="12"/>
      <c r="C19" s="11"/>
      <c r="D19" s="12"/>
      <c r="E19" s="12"/>
      <c r="F19" s="12"/>
      <c r="G19" s="17"/>
      <c r="H19" s="17"/>
      <c r="I19" s="14"/>
      <c r="J19" s="14"/>
    </row>
    <row r="20" spans="1:10" ht="15" thickBot="1">
      <c r="A20" s="11"/>
      <c r="B20" s="12"/>
      <c r="C20" s="11"/>
      <c r="D20" s="12"/>
      <c r="E20" s="12"/>
      <c r="F20" s="12"/>
      <c r="G20" s="17"/>
      <c r="H20" s="17"/>
      <c r="I20" s="14"/>
      <c r="J20" s="14"/>
    </row>
    <row r="21" spans="1:10" ht="15" thickBot="1">
      <c r="A21" s="11"/>
      <c r="B21" s="12"/>
      <c r="C21" s="11"/>
      <c r="D21" s="12"/>
      <c r="E21" s="12"/>
      <c r="F21" s="12"/>
      <c r="G21" s="17"/>
      <c r="H21" s="17"/>
      <c r="I21" s="14"/>
      <c r="J21" s="14"/>
    </row>
    <row r="22" spans="1:10" ht="15" thickBot="1">
      <c r="A22" s="11"/>
      <c r="B22" s="12"/>
      <c r="C22" s="11"/>
      <c r="D22" s="12"/>
      <c r="E22" s="12"/>
      <c r="F22" s="12"/>
      <c r="G22" s="22"/>
      <c r="H22" s="17"/>
      <c r="I22" s="14"/>
      <c r="J22" s="14"/>
    </row>
    <row r="23" spans="1:10" ht="15" thickBot="1">
      <c r="A23" s="23"/>
      <c r="B23" s="23"/>
      <c r="C23" s="23"/>
      <c r="D23" s="23"/>
      <c r="E23" s="23"/>
      <c r="F23" s="19"/>
      <c r="G23" s="24"/>
      <c r="H23" s="24"/>
      <c r="I23" s="25"/>
      <c r="J23" s="24"/>
    </row>
    <row r="24" spans="1:10" ht="15" thickBot="1">
      <c r="A24" s="7"/>
      <c r="B24" s="8"/>
      <c r="C24" s="8"/>
      <c r="D24" s="8"/>
      <c r="E24" s="8"/>
      <c r="F24" s="8"/>
      <c r="G24" s="9"/>
      <c r="H24" s="10"/>
      <c r="I24" s="10"/>
      <c r="J24" s="10"/>
    </row>
    <row r="25" spans="1:10" ht="16" thickTop="1" thickBot="1">
      <c r="A25" s="11"/>
      <c r="B25" s="12"/>
      <c r="C25" s="12"/>
      <c r="D25" s="12"/>
      <c r="E25" s="12"/>
      <c r="F25" s="12"/>
      <c r="G25" s="13"/>
      <c r="H25" s="14"/>
      <c r="I25" s="14"/>
      <c r="J25" s="15"/>
    </row>
    <row r="26" spans="1:10" ht="16" thickTop="1" thickBot="1">
      <c r="A26" s="11"/>
      <c r="B26" s="12"/>
      <c r="C26" s="12"/>
      <c r="D26" s="12"/>
      <c r="E26" s="12"/>
      <c r="F26" s="12"/>
      <c r="G26" s="13"/>
      <c r="H26" s="14"/>
      <c r="I26" s="14"/>
      <c r="J26" s="15"/>
    </row>
    <row r="27" spans="1:10" ht="16" thickTop="1" thickBot="1">
      <c r="A27" s="11"/>
      <c r="B27" s="12"/>
      <c r="C27" s="12"/>
      <c r="D27" s="12"/>
      <c r="E27" s="12"/>
      <c r="F27" s="12"/>
      <c r="G27" s="13"/>
      <c r="H27" s="14"/>
      <c r="I27" s="14"/>
      <c r="J27" s="15"/>
    </row>
    <row r="28" spans="1:10" ht="15" thickBot="1">
      <c r="A28" s="11"/>
      <c r="B28" s="12"/>
      <c r="C28" s="12"/>
      <c r="D28" s="12"/>
      <c r="E28" s="12"/>
      <c r="F28" s="12"/>
      <c r="G28" s="13"/>
      <c r="H28" s="14"/>
      <c r="I28" s="14"/>
      <c r="J28" s="10"/>
    </row>
    <row r="29" spans="1:10" ht="15" thickBot="1">
      <c r="A29" s="11"/>
      <c r="B29" s="12"/>
      <c r="C29" s="12"/>
      <c r="D29" s="12"/>
      <c r="E29" s="12"/>
      <c r="F29" s="12"/>
      <c r="G29" s="13"/>
      <c r="H29" s="14"/>
      <c r="I29" s="14"/>
      <c r="J29" s="10"/>
    </row>
    <row r="30" spans="1:10" ht="15" thickBot="1">
      <c r="A30" s="11"/>
      <c r="B30" s="12"/>
      <c r="C30" s="12"/>
      <c r="D30" s="12"/>
      <c r="E30" s="12"/>
      <c r="F30" s="12"/>
      <c r="G30" s="13"/>
      <c r="H30" s="14"/>
      <c r="I30" s="14"/>
      <c r="J30" s="14"/>
    </row>
    <row r="31" spans="1:10" ht="15" thickBot="1">
      <c r="A31" s="11"/>
      <c r="B31" s="12"/>
      <c r="C31" s="12"/>
      <c r="D31" s="12"/>
      <c r="E31" s="12"/>
      <c r="F31" s="12"/>
      <c r="G31" s="13"/>
      <c r="H31" s="14"/>
      <c r="I31" s="14"/>
      <c r="J31" s="14"/>
    </row>
    <row r="32" spans="1:10" ht="15" thickBot="1">
      <c r="A32" s="11"/>
      <c r="B32" s="12"/>
      <c r="C32" s="12"/>
      <c r="D32" s="12"/>
      <c r="E32" s="12"/>
      <c r="F32" s="12"/>
      <c r="G32" s="13"/>
      <c r="H32" s="14"/>
      <c r="I32" s="14"/>
      <c r="J32" s="14"/>
    </row>
    <row r="33" spans="1:10" ht="15" thickBot="1">
      <c r="A33" s="11"/>
      <c r="B33" s="12"/>
      <c r="C33" s="12"/>
      <c r="D33" s="12"/>
      <c r="E33" s="12"/>
      <c r="F33" s="12"/>
      <c r="G33" s="13"/>
      <c r="H33" s="14"/>
      <c r="I33" s="14"/>
      <c r="J33" s="14"/>
    </row>
    <row r="34" spans="1:10" ht="15" thickBot="1">
      <c r="A34" s="11"/>
      <c r="B34" s="12"/>
      <c r="C34" s="12"/>
      <c r="D34" s="12"/>
      <c r="E34" s="12"/>
      <c r="F34" s="12"/>
      <c r="G34" s="13"/>
      <c r="H34" s="14"/>
      <c r="I34" s="14"/>
      <c r="J34" s="14"/>
    </row>
    <row r="35" spans="1:10" ht="15" thickBot="1">
      <c r="A35" s="11"/>
      <c r="B35" s="12"/>
      <c r="C35" s="12"/>
      <c r="D35" s="12"/>
      <c r="E35" s="12"/>
      <c r="F35" s="12"/>
      <c r="G35" s="13"/>
      <c r="H35" s="14"/>
      <c r="I35" s="14"/>
      <c r="J35" s="14"/>
    </row>
    <row r="36" spans="1:10" ht="15" thickBot="1">
      <c r="A36" s="11"/>
      <c r="B36" s="12"/>
      <c r="C36" s="12"/>
      <c r="D36" s="12"/>
      <c r="E36" s="12"/>
      <c r="F36" s="12"/>
      <c r="G36" s="13"/>
      <c r="H36" s="14"/>
      <c r="I36" s="14"/>
      <c r="J36" s="14"/>
    </row>
    <row r="37" spans="1:10" ht="15" thickBot="1">
      <c r="A37" s="11"/>
      <c r="B37" s="12"/>
      <c r="C37" s="12"/>
      <c r="D37" s="12"/>
      <c r="E37" s="12"/>
      <c r="F37" s="12"/>
      <c r="G37" s="13"/>
      <c r="H37" s="14"/>
      <c r="I37" s="14"/>
      <c r="J37" s="14"/>
    </row>
    <row r="38" spans="1:10" ht="15" thickBot="1">
      <c r="A38" s="11"/>
      <c r="B38" s="12"/>
      <c r="C38" s="12"/>
      <c r="D38" s="12"/>
      <c r="E38" s="12"/>
      <c r="F38" s="12"/>
      <c r="G38" s="13"/>
      <c r="H38" s="14"/>
      <c r="I38" s="14"/>
      <c r="J38" s="10"/>
    </row>
    <row r="39" spans="1:10" ht="15" thickBot="1">
      <c r="A39" s="11"/>
      <c r="B39" s="12"/>
      <c r="C39" s="12"/>
      <c r="D39" s="12"/>
      <c r="E39" s="12"/>
      <c r="F39" s="12"/>
      <c r="G39" s="13"/>
      <c r="H39" s="14"/>
      <c r="I39" s="14"/>
      <c r="J39" s="10"/>
    </row>
    <row r="40" spans="1:10" ht="15" thickBot="1">
      <c r="A40" s="11"/>
      <c r="B40" s="12"/>
      <c r="C40" s="12"/>
      <c r="D40" s="12"/>
      <c r="E40" s="12"/>
      <c r="F40" s="12"/>
      <c r="G40" s="13"/>
      <c r="H40" s="14"/>
      <c r="I40" s="14"/>
      <c r="J40" s="10"/>
    </row>
    <row r="41" spans="1:10" ht="15" thickBot="1">
      <c r="A41" s="11"/>
      <c r="B41" s="12"/>
      <c r="C41" s="12"/>
      <c r="D41" s="12"/>
      <c r="E41" s="12"/>
      <c r="F41" s="12"/>
      <c r="G41" s="13"/>
      <c r="H41" s="14"/>
      <c r="I41" s="14"/>
      <c r="J41" s="14"/>
    </row>
    <row r="42" spans="1:10" ht="15" thickBot="1">
      <c r="A42" s="11"/>
      <c r="B42" s="12"/>
      <c r="C42" s="12"/>
      <c r="D42" s="12"/>
      <c r="E42" s="12"/>
      <c r="F42" s="12"/>
      <c r="G42" s="13"/>
      <c r="H42" s="14"/>
      <c r="I42" s="14"/>
      <c r="J42" s="14"/>
    </row>
    <row r="43" spans="1:10" ht="15" thickBot="1">
      <c r="A43" s="11"/>
      <c r="B43" s="12"/>
      <c r="C43" s="12"/>
      <c r="D43" s="12"/>
      <c r="E43" s="12"/>
      <c r="F43" s="12"/>
      <c r="G43" s="13"/>
      <c r="H43" s="14"/>
      <c r="I43" s="14"/>
      <c r="J43" s="14"/>
    </row>
    <row r="44" spans="1:10" ht="15" thickBot="1">
      <c r="A44" s="11"/>
      <c r="B44" s="12"/>
      <c r="C44" s="12"/>
      <c r="D44" s="12"/>
      <c r="E44" s="12"/>
      <c r="F44" s="12"/>
      <c r="G44" s="13"/>
      <c r="H44" s="14"/>
      <c r="I44" s="14"/>
      <c r="J44" s="14"/>
    </row>
    <row r="45" spans="1:10" ht="15" thickBot="1">
      <c r="A45" s="11"/>
      <c r="B45" s="12"/>
      <c r="C45" s="12"/>
      <c r="D45" s="12"/>
      <c r="E45" s="12"/>
      <c r="F45" s="12"/>
      <c r="G45" s="13"/>
      <c r="H45" s="14"/>
      <c r="I45" s="14"/>
      <c r="J45" s="14"/>
    </row>
    <row r="46" spans="1:10" ht="15" thickBot="1">
      <c r="A46" s="11"/>
      <c r="B46" s="12"/>
      <c r="C46" s="12"/>
      <c r="D46" s="12"/>
      <c r="E46" s="12"/>
      <c r="F46" s="12"/>
      <c r="G46" s="13"/>
      <c r="H46" s="14"/>
      <c r="I46" s="14"/>
      <c r="J46" s="14"/>
    </row>
    <row r="47" spans="1:10" ht="15" thickBot="1">
      <c r="A47" s="11"/>
      <c r="B47" s="12"/>
      <c r="C47" s="12"/>
      <c r="D47" s="12"/>
      <c r="E47" s="12"/>
      <c r="F47" s="12"/>
      <c r="G47" s="13"/>
      <c r="H47" s="14"/>
      <c r="I47" s="14"/>
      <c r="J47" s="14"/>
    </row>
    <row r="48" spans="1:10" ht="15" thickBot="1">
      <c r="A48" s="11"/>
      <c r="B48" s="12"/>
      <c r="C48" s="12"/>
      <c r="D48" s="12"/>
      <c r="E48" s="12"/>
      <c r="F48" s="12"/>
      <c r="G48" s="13"/>
      <c r="H48" s="14"/>
      <c r="I48" s="14"/>
      <c r="J48" s="14"/>
    </row>
    <row r="49" spans="1:10" ht="15" thickBot="1">
      <c r="A49" s="11"/>
      <c r="B49" s="12"/>
      <c r="C49" s="12"/>
      <c r="D49" s="12"/>
      <c r="E49" s="12"/>
      <c r="F49" s="12"/>
      <c r="G49" s="13"/>
      <c r="H49" s="14"/>
      <c r="I49" s="14"/>
      <c r="J49" s="14"/>
    </row>
    <row r="50" spans="1:10" ht="15" thickBot="1">
      <c r="A50" s="11"/>
      <c r="B50" s="12"/>
      <c r="C50" s="12"/>
      <c r="D50" s="12"/>
      <c r="E50" s="12"/>
      <c r="F50" s="12"/>
      <c r="G50" s="13"/>
      <c r="H50" s="14"/>
      <c r="I50" s="14"/>
      <c r="J50" s="14"/>
    </row>
    <row r="51" spans="1:10" ht="15" thickBot="1">
      <c r="A51" s="11"/>
      <c r="B51" s="12"/>
      <c r="C51" s="12"/>
      <c r="D51" s="12"/>
      <c r="E51" s="12"/>
      <c r="F51" s="12"/>
      <c r="G51" s="13"/>
      <c r="H51" s="14"/>
      <c r="I51" s="14"/>
      <c r="J51" s="14"/>
    </row>
    <row r="52" spans="1:10" ht="15" thickBot="1">
      <c r="A52" s="11"/>
      <c r="B52" s="12"/>
      <c r="C52" s="12"/>
      <c r="D52" s="12"/>
      <c r="E52" s="12"/>
      <c r="F52" s="12"/>
      <c r="G52" s="13"/>
      <c r="H52" s="14"/>
      <c r="I52" s="14"/>
      <c r="J52" s="14"/>
    </row>
    <row r="53" spans="1:10" ht="15" thickBot="1">
      <c r="A53" s="11"/>
      <c r="B53" s="12"/>
      <c r="C53" s="12"/>
      <c r="D53" s="12"/>
      <c r="E53" s="12"/>
      <c r="F53" s="12"/>
      <c r="G53" s="13"/>
      <c r="H53" s="14"/>
      <c r="I53" s="14"/>
      <c r="J53" s="14"/>
    </row>
    <row r="54" spans="1:10" ht="15" thickBot="1">
      <c r="A54" s="11"/>
      <c r="B54" s="12"/>
      <c r="C54" s="12"/>
      <c r="D54" s="12"/>
      <c r="E54" s="12"/>
      <c r="F54" s="12"/>
      <c r="G54" s="13"/>
      <c r="H54" s="14"/>
      <c r="I54" s="14"/>
      <c r="J54" s="14"/>
    </row>
    <row r="55" spans="1:10" ht="15" thickBot="1">
      <c r="A55" s="11"/>
      <c r="B55" s="12"/>
      <c r="C55" s="12"/>
      <c r="D55" s="12"/>
      <c r="E55" s="12"/>
      <c r="F55" s="12"/>
      <c r="G55" s="13"/>
      <c r="H55" s="14"/>
      <c r="I55" s="14"/>
      <c r="J55" s="14"/>
    </row>
    <row r="56" spans="1:10" ht="15" thickBot="1">
      <c r="A56" s="26"/>
      <c r="B56" s="23"/>
      <c r="C56" s="12"/>
      <c r="D56" s="12"/>
      <c r="E56" s="12"/>
      <c r="F56" s="12"/>
      <c r="G56" s="13"/>
      <c r="H56" s="14"/>
      <c r="I56" s="14"/>
      <c r="J56" s="14"/>
    </row>
    <row r="57" spans="1:10" ht="15" thickBot="1">
      <c r="A57" s="26"/>
      <c r="B57" s="23"/>
      <c r="C57" s="23"/>
      <c r="D57" s="23"/>
      <c r="E57" s="23"/>
      <c r="F57" s="25"/>
      <c r="G57" s="27"/>
      <c r="H57" s="24"/>
      <c r="I57" s="28"/>
      <c r="J57" s="24"/>
    </row>
    <row r="58" spans="1:10" ht="15" thickBot="1">
      <c r="A58" s="26"/>
      <c r="B58" s="23"/>
      <c r="C58" s="23"/>
      <c r="D58" s="23"/>
      <c r="E58" s="23"/>
      <c r="F58" s="25"/>
      <c r="G58" s="27"/>
      <c r="H58" s="24"/>
      <c r="I58" s="28"/>
      <c r="J58" s="33"/>
    </row>
    <row r="59" spans="1:10" ht="15" thickBot="1">
      <c r="A59" s="12"/>
      <c r="B59" s="12"/>
      <c r="C59" s="12"/>
      <c r="D59" s="12"/>
      <c r="E59" s="12"/>
      <c r="F59" s="12"/>
      <c r="G59" s="13"/>
      <c r="H59" s="14"/>
      <c r="I59" s="14"/>
      <c r="J59" s="10"/>
    </row>
    <row r="60" spans="1:10" ht="15" thickBot="1">
      <c r="A60" s="29"/>
      <c r="B60" s="29"/>
      <c r="C60" s="29"/>
      <c r="D60" s="29"/>
      <c r="E60" s="29"/>
      <c r="F60" s="29"/>
      <c r="G60" s="30"/>
      <c r="H60" s="14"/>
      <c r="I60" s="14"/>
      <c r="J60" s="14"/>
    </row>
    <row r="61" spans="1:10">
      <c r="H61" s="2"/>
    </row>
    <row r="62" spans="1:10">
      <c r="H62" s="2"/>
    </row>
  </sheetData>
  <mergeCells count="1">
    <mergeCell ref="A1:J3"/>
  </mergeCells>
  <dataValidations count="2">
    <dataValidation type="list" allowBlank="1" showInputMessage="1" showErrorMessage="1" sqref="I24:I56 I15:I22 I5:I11">
      <formula1>"Sim, Não"</formula1>
    </dataValidation>
    <dataValidation type="list" showInputMessage="1" showErrorMessage="1" sqref="C24:C55 C15:C22 C5:C12">
      <formula1>"Servidor, Colaborador Eventual"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G4" sqref="G4:G11"/>
    </sheetView>
  </sheetViews>
  <sheetFormatPr baseColWidth="10" defaultColWidth="8.83203125" defaultRowHeight="14" x14ac:dyDescent="0"/>
  <cols>
    <col min="1" max="1" width="21.5" customWidth="1"/>
    <col min="2" max="2" width="17.5" customWidth="1"/>
    <col min="3" max="3" width="35.5" customWidth="1"/>
    <col min="4" max="4" width="11.33203125" bestFit="1" customWidth="1"/>
    <col min="5" max="5" width="6.83203125" bestFit="1" customWidth="1"/>
    <col min="6" max="6" width="7.1640625" bestFit="1" customWidth="1"/>
    <col min="7" max="7" width="11.5" bestFit="1" customWidth="1"/>
    <col min="10" max="10" width="9.83203125" bestFit="1" customWidth="1"/>
  </cols>
  <sheetData>
    <row r="1" spans="1:11">
      <c r="A1" s="109" t="s">
        <v>19</v>
      </c>
      <c r="B1" s="110"/>
      <c r="C1" s="110"/>
      <c r="D1" s="110"/>
      <c r="E1" s="110"/>
      <c r="F1" s="110"/>
      <c r="G1" s="111"/>
    </row>
    <row r="2" spans="1:11" ht="15" thickBot="1">
      <c r="A2" s="112"/>
      <c r="B2" s="113"/>
      <c r="C2" s="113"/>
      <c r="D2" s="113"/>
      <c r="E2" s="113"/>
      <c r="F2" s="113"/>
      <c r="G2" s="114"/>
    </row>
    <row r="3" spans="1:11" ht="31" thickBot="1">
      <c r="A3" s="36" t="s">
        <v>0</v>
      </c>
      <c r="B3" s="37" t="s">
        <v>23</v>
      </c>
      <c r="C3" s="36" t="s">
        <v>20</v>
      </c>
      <c r="D3" s="37" t="s">
        <v>21</v>
      </c>
      <c r="E3" s="36" t="s">
        <v>5</v>
      </c>
      <c r="F3" s="36" t="s">
        <v>6</v>
      </c>
      <c r="G3" s="37" t="s">
        <v>7</v>
      </c>
      <c r="J3" t="s">
        <v>97</v>
      </c>
      <c r="K3">
        <v>3.12</v>
      </c>
    </row>
    <row r="4" spans="1:11" ht="43" thickBot="1">
      <c r="A4" s="54" t="s">
        <v>24</v>
      </c>
      <c r="B4" s="54" t="s">
        <v>64</v>
      </c>
      <c r="C4" s="57" t="s">
        <v>63</v>
      </c>
      <c r="D4" s="54">
        <v>1</v>
      </c>
      <c r="E4" s="54">
        <v>15000</v>
      </c>
      <c r="F4" s="54" t="s">
        <v>37</v>
      </c>
      <c r="G4" s="58">
        <v>15000</v>
      </c>
    </row>
    <row r="5" spans="1:11" ht="43" thickBot="1">
      <c r="A5" s="54" t="s">
        <v>24</v>
      </c>
      <c r="B5" s="54" t="s">
        <v>64</v>
      </c>
      <c r="C5" s="57" t="s">
        <v>67</v>
      </c>
      <c r="D5" s="54">
        <v>1</v>
      </c>
      <c r="E5" s="54">
        <v>8000</v>
      </c>
      <c r="F5" s="54" t="s">
        <v>54</v>
      </c>
      <c r="G5" s="58">
        <f>E5*3.16</f>
        <v>25280</v>
      </c>
    </row>
    <row r="6" spans="1:11" ht="15" thickBot="1">
      <c r="A6" s="54" t="s">
        <v>24</v>
      </c>
      <c r="B6" s="54" t="s">
        <v>64</v>
      </c>
      <c r="C6" s="57" t="s">
        <v>66</v>
      </c>
      <c r="D6" s="54">
        <v>1</v>
      </c>
      <c r="E6" s="54">
        <v>2500</v>
      </c>
      <c r="F6" s="54" t="s">
        <v>37</v>
      </c>
      <c r="G6" s="58">
        <v>2500</v>
      </c>
    </row>
    <row r="7" spans="1:11" ht="29" thickBot="1">
      <c r="A7" s="54" t="s">
        <v>24</v>
      </c>
      <c r="B7" s="54" t="s">
        <v>64</v>
      </c>
      <c r="C7" s="57" t="s">
        <v>65</v>
      </c>
      <c r="D7" s="54">
        <v>1</v>
      </c>
      <c r="E7" s="54">
        <v>5000</v>
      </c>
      <c r="F7" s="54" t="s">
        <v>37</v>
      </c>
      <c r="G7" s="58">
        <v>5000</v>
      </c>
    </row>
    <row r="8" spans="1:11" ht="43" thickBot="1">
      <c r="A8" s="54" t="s">
        <v>24</v>
      </c>
      <c r="B8" s="54" t="s">
        <v>64</v>
      </c>
      <c r="C8" s="57" t="s">
        <v>94</v>
      </c>
      <c r="D8" s="54">
        <v>1</v>
      </c>
      <c r="E8" s="54">
        <v>15000</v>
      </c>
      <c r="F8" s="54" t="s">
        <v>54</v>
      </c>
      <c r="G8" s="58">
        <f>E8*$K$3</f>
        <v>46800</v>
      </c>
    </row>
    <row r="9" spans="1:11" ht="43" thickBot="1">
      <c r="A9" s="54" t="s">
        <v>24</v>
      </c>
      <c r="B9" s="54" t="s">
        <v>64</v>
      </c>
      <c r="C9" s="57" t="s">
        <v>95</v>
      </c>
      <c r="D9" s="54">
        <v>1</v>
      </c>
      <c r="E9" s="54">
        <v>11000</v>
      </c>
      <c r="F9" s="54" t="s">
        <v>54</v>
      </c>
      <c r="G9" s="58">
        <f>E9*$K$3</f>
        <v>34320</v>
      </c>
    </row>
    <row r="10" spans="1:11" ht="43" thickBot="1">
      <c r="A10" s="54" t="s">
        <v>24</v>
      </c>
      <c r="B10" s="54" t="s">
        <v>64</v>
      </c>
      <c r="C10" s="57" t="s">
        <v>96</v>
      </c>
      <c r="D10" s="54">
        <v>1</v>
      </c>
      <c r="E10" s="54">
        <v>8000</v>
      </c>
      <c r="F10" s="54" t="s">
        <v>54</v>
      </c>
      <c r="G10" s="58">
        <f>E10*$K$3</f>
        <v>24960</v>
      </c>
    </row>
    <row r="11" spans="1:11" ht="29" thickBot="1">
      <c r="A11" s="54" t="s">
        <v>24</v>
      </c>
      <c r="B11" s="54" t="s">
        <v>64</v>
      </c>
      <c r="C11" s="59" t="s">
        <v>68</v>
      </c>
      <c r="D11" s="61" t="s">
        <v>69</v>
      </c>
      <c r="E11" s="60">
        <v>5000</v>
      </c>
      <c r="F11" s="60" t="s">
        <v>37</v>
      </c>
      <c r="G11" s="62">
        <v>5000</v>
      </c>
    </row>
    <row r="12" spans="1:11" ht="15" thickBot="1">
      <c r="A12" s="6"/>
      <c r="B12" s="4"/>
      <c r="C12" s="5"/>
      <c r="D12" s="4"/>
      <c r="E12" s="1"/>
      <c r="F12" s="55"/>
      <c r="G12" s="3"/>
    </row>
    <row r="13" spans="1:11" ht="15" thickBot="1">
      <c r="A13" s="6"/>
      <c r="B13" s="4"/>
      <c r="C13" s="4"/>
      <c r="D13" s="4"/>
      <c r="E13" s="1"/>
      <c r="F13" s="55"/>
      <c r="G13" s="3"/>
    </row>
    <row r="14" spans="1:11" ht="15" thickBot="1">
      <c r="A14" s="6"/>
      <c r="B14" s="4"/>
      <c r="C14" s="4"/>
      <c r="D14" s="4"/>
      <c r="E14" s="1"/>
      <c r="F14" s="55"/>
      <c r="G14" s="3"/>
    </row>
    <row r="15" spans="1:11" ht="15" thickBot="1">
      <c r="A15" s="6"/>
      <c r="B15" s="4"/>
      <c r="C15" s="4"/>
      <c r="D15" s="4"/>
      <c r="E15" s="1"/>
      <c r="F15" s="55"/>
      <c r="G15" s="3"/>
    </row>
    <row r="16" spans="1:11" ht="15" thickBot="1">
      <c r="A16" s="6"/>
      <c r="B16" s="4"/>
      <c r="C16" s="4"/>
      <c r="D16" s="4"/>
      <c r="E16" s="1"/>
      <c r="F16" s="55"/>
      <c r="G16" s="3"/>
    </row>
    <row r="17" spans="1:7" ht="15" thickBot="1">
      <c r="A17" s="6"/>
      <c r="B17" s="4"/>
      <c r="C17" s="4"/>
      <c r="D17" s="4"/>
      <c r="E17" s="1"/>
      <c r="F17" s="55"/>
      <c r="G17" s="3"/>
    </row>
    <row r="18" spans="1:7" ht="15" thickBot="1">
      <c r="A18" s="6"/>
      <c r="B18" s="4"/>
      <c r="C18" s="4"/>
      <c r="D18" s="4"/>
      <c r="E18" s="1"/>
      <c r="F18" s="55"/>
      <c r="G18" s="3"/>
    </row>
    <row r="19" spans="1:7" ht="15" thickBot="1">
      <c r="A19" s="6"/>
      <c r="B19" s="4"/>
      <c r="C19" s="4"/>
      <c r="D19" s="4"/>
      <c r="E19" s="1"/>
      <c r="F19" s="55"/>
      <c r="G19" s="3"/>
    </row>
    <row r="20" spans="1:7" ht="15" thickBot="1">
      <c r="A20" s="6"/>
      <c r="B20" s="4"/>
      <c r="C20" s="4"/>
      <c r="D20" s="4"/>
      <c r="E20" s="1"/>
      <c r="F20" s="55"/>
      <c r="G20" s="3"/>
    </row>
    <row r="21" spans="1:7" ht="15" thickBot="1">
      <c r="A21" s="6"/>
      <c r="B21" s="4"/>
      <c r="C21" s="4"/>
      <c r="D21" s="4"/>
      <c r="E21" s="1"/>
      <c r="F21" s="55"/>
      <c r="G21" s="3"/>
    </row>
    <row r="22" spans="1:7" ht="15" thickBot="1">
      <c r="A22" s="6"/>
      <c r="B22" s="4"/>
      <c r="C22" s="4"/>
      <c r="D22" s="4"/>
      <c r="E22" s="1"/>
      <c r="F22" s="55"/>
      <c r="G22" s="3"/>
    </row>
    <row r="23" spans="1:7" ht="15" thickBot="1">
      <c r="A23" s="6"/>
      <c r="B23" s="4"/>
      <c r="C23" s="4"/>
      <c r="D23" s="4"/>
      <c r="E23" s="1"/>
      <c r="F23" s="55"/>
      <c r="G23" s="3"/>
    </row>
    <row r="24" spans="1:7" ht="15" thickBot="1">
      <c r="A24" s="6"/>
      <c r="B24" s="4"/>
      <c r="C24" s="4"/>
      <c r="D24" s="4"/>
      <c r="E24" s="1"/>
      <c r="F24" s="55"/>
      <c r="G24" s="3"/>
    </row>
    <row r="25" spans="1:7" ht="15" thickBot="1">
      <c r="A25" s="6"/>
      <c r="B25" s="4"/>
      <c r="C25" s="4"/>
      <c r="D25" s="4"/>
      <c r="E25" s="1"/>
      <c r="F25" s="55"/>
      <c r="G25" s="3"/>
    </row>
    <row r="26" spans="1:7" ht="15" thickBot="1">
      <c r="A26" s="6"/>
      <c r="B26" s="4"/>
      <c r="C26" s="4"/>
      <c r="D26" s="4"/>
      <c r="E26" s="1"/>
      <c r="F26" s="55"/>
      <c r="G26" s="3"/>
    </row>
    <row r="27" spans="1:7" ht="15" thickBot="1">
      <c r="A27" s="6"/>
      <c r="B27" s="4"/>
      <c r="C27" s="4"/>
      <c r="D27" s="4"/>
      <c r="E27" s="1"/>
      <c r="F27" s="55"/>
      <c r="G27" s="3"/>
    </row>
    <row r="28" spans="1:7" ht="15" thickBot="1">
      <c r="A28" s="6"/>
      <c r="B28" s="4"/>
      <c r="C28" s="4"/>
      <c r="D28" s="4"/>
      <c r="E28" s="1"/>
      <c r="F28" s="55"/>
      <c r="G28" s="3"/>
    </row>
    <row r="29" spans="1:7" ht="15" thickBot="1">
      <c r="A29" s="6"/>
      <c r="B29" s="4"/>
      <c r="C29" s="4"/>
      <c r="D29" s="4"/>
      <c r="E29" s="1"/>
      <c r="F29" s="55"/>
      <c r="G29" s="3"/>
    </row>
    <row r="30" spans="1:7" ht="15" thickBot="1">
      <c r="A30" s="6"/>
      <c r="B30" s="4"/>
      <c r="C30" s="4"/>
      <c r="D30" s="4"/>
      <c r="E30" s="1"/>
      <c r="F30" s="55"/>
      <c r="G30" s="3"/>
    </row>
    <row r="31" spans="1:7" ht="15" thickBot="1">
      <c r="A31" s="6"/>
      <c r="B31" s="4"/>
      <c r="C31" s="4"/>
      <c r="D31" s="4"/>
      <c r="E31" s="1"/>
      <c r="F31" s="55"/>
      <c r="G31" s="3"/>
    </row>
    <row r="32" spans="1:7" ht="15" thickBot="1">
      <c r="A32" s="6"/>
      <c r="B32" s="4"/>
      <c r="C32" s="4"/>
      <c r="D32" s="4"/>
      <c r="E32" s="1"/>
      <c r="F32" s="55"/>
      <c r="G32" s="3"/>
    </row>
    <row r="33" spans="1:7" ht="15" thickBot="1">
      <c r="A33" s="6"/>
      <c r="B33" s="4"/>
      <c r="C33" s="4"/>
      <c r="D33" s="4"/>
      <c r="E33" s="1"/>
      <c r="F33" s="55"/>
      <c r="G33" s="3"/>
    </row>
    <row r="34" spans="1:7" ht="15" thickBot="1">
      <c r="A34" s="6"/>
      <c r="B34" s="4"/>
      <c r="C34" s="4"/>
      <c r="D34" s="4"/>
      <c r="E34" s="1"/>
      <c r="F34" s="55"/>
      <c r="G34" s="3"/>
    </row>
    <row r="35" spans="1:7">
      <c r="F35" s="56"/>
    </row>
    <row r="36" spans="1:7">
      <c r="F36" s="56"/>
    </row>
    <row r="37" spans="1:7">
      <c r="F37" s="56"/>
    </row>
    <row r="38" spans="1:7">
      <c r="F38" s="56"/>
    </row>
  </sheetData>
  <mergeCells count="1">
    <mergeCell ref="A1:G2"/>
  </mergeCells>
  <pageMargins left="0.51181102362204722" right="0.51181102362204722" top="0.78740157480314965" bottom="0.78740157480314965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VIAGENS-REUNIÕES TÉCNICAS</vt:lpstr>
      <vt:lpstr>PUBLICAÇÕES</vt:lpstr>
      <vt:lpstr>VIAGENS-TRABALHO DE CAMPO</vt:lpstr>
      <vt:lpstr>EQUIPAMENTOS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Lubia Vinhas</cp:lastModifiedBy>
  <cp:lastPrinted>2016-12-15T12:17:24Z</cp:lastPrinted>
  <dcterms:created xsi:type="dcterms:W3CDTF">2016-01-29T16:13:11Z</dcterms:created>
  <dcterms:modified xsi:type="dcterms:W3CDTF">2017-02-01T16:38:23Z</dcterms:modified>
</cp:coreProperties>
</file>